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0A682748-C995-4B8D-B708-CBBCEC238CFD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Data" sheetId="4" r:id="rId1"/>
    <sheet name="Dashboard" sheetId="3" r:id="rId2"/>
    <sheet name="Data analysis" sheetId="5" r:id="rId3"/>
    <sheet name="meeting chart" sheetId="6" r:id="rId4"/>
    <sheet name="meeting data" sheetId="7" r:id="rId5"/>
    <sheet name="audit chart" sheetId="8" r:id="rId6"/>
    <sheet name="audit data" sheetId="9" r:id="rId7"/>
  </sheets>
  <externalReferences>
    <externalReference r:id="rId8"/>
  </externalReferences>
  <definedNames>
    <definedName name="active_row" localSheetId="2">CELL("row")-CELL("row",'Data analysis'!rng_h)+1</definedName>
    <definedName name="active_row">CELL("row")-CELL("row",rng_h)+1</definedName>
    <definedName name="_xlnm.Print_Area" localSheetId="5">'audit chart'!$A$2:$H$32</definedName>
    <definedName name="_xlnm.Print_Area" localSheetId="1">Dashboard!$A$1:$R$33</definedName>
    <definedName name="_xlnm.Print_Area" localSheetId="3">'meeting chart'!$A$3:$H$33</definedName>
    <definedName name="arr_01" localSheetId="2">MMULT(--(MATCH(ROW(#REF!),'Data analysis'!arr_s,1)='Data analysis'!arr_c),'Data analysis'!rng_h)*ISERROR(MATCH(ROW(#REF!),INT('Data analysis'!arr_s)+1,0))</definedName>
    <definedName name="arr_01">MMULT(--(MATCH(ROW(#REF!),arr_s,1)=arr_c),rng_h)*ISERROR(MATCH(ROW(#REF!),INT(arr_s)+1,0))</definedName>
    <definedName name="arr_1" localSheetId="2">MOD(MATCH(ROW(#REF!),'Data analysis'!arr_s,1),2)*MATCH(ROW(#REF!),'Data analysis'!arr_s,1)</definedName>
    <definedName name="arr_1">MOD(MATCH(ROW(#REF!),arr_s,1),2)*MATCH(ROW(#REF!),arr_s,1)</definedName>
    <definedName name="arr_2" localSheetId="2">(MOD(MATCH(ROW(#REF!),'Data analysis'!arr_s,1),2)=0)*MATCH(ROW(#REF!),'Data analysis'!arr_s,1)</definedName>
    <definedName name="arr_2">(MOD(MATCH(ROW(#REF!),arr_s,1),2)=0)*MATCH(ROW(#REF!),arr_s,1)</definedName>
    <definedName name="arr_3" localSheetId="2">(MATCH(ROW(#REF!),'Data analysis'!arr_s,1)='Data analysis'!active_row)*MATCH(ROW(#REF!),'Data analysis'!arr_s,1)</definedName>
    <definedName name="arr_3">(MATCH(ROW(#REF!),arr_s,1)=active_row)*MATCH(ROW(#REF!),arr_s,1)</definedName>
    <definedName name="arr_c" localSheetId="2">COLUMN(OFFSET(#REF!,,,,ROWS('Data analysis'!rng_h)))</definedName>
    <definedName name="arr_c">COLUMN(OFFSET(#REF!,,,,ROWS(rng_h)))</definedName>
    <definedName name="arr_pie" localSheetId="2">TRANSPOSE('Data analysis'!arr_c^0)</definedName>
    <definedName name="arr_pie">TRANSPOSE(arr_c^0)</definedName>
    <definedName name="arr_s" localSheetId="2">MMULT(--(ROW('Data analysis'!rng_a)&gt;TRANSPOSE(ROW('Data analysis'!rng_a))),'Data analysis'!rng_a/SUM('Data analysis'!rng_a)*360)</definedName>
    <definedName name="arr_s">MMULT(--(ROW(rng_a)&gt;TRANSPOSE(ROW(rng_a))),rng_a/SUM(rng_a)*360)</definedName>
    <definedName name="arr_s3" localSheetId="2">MMULT(--('Data analysis'!arr_3='Data analysis'!arr_c),'Data analysis'!rng_h)</definedName>
    <definedName name="arr_s3">MMULT(--(arr_3=arr_c),rng_h)</definedName>
    <definedName name="arr_s4" localSheetId="2">ROW(#REF!)^0*40*(MEDIAN(CELL("row"),CELL("row",'Data analysis'!rng_h),MAX(ROW('Data analysis'!rng_h)))=CELL("row"))</definedName>
    <definedName name="arr_s4">ROW(#REF!)^0*40*(MEDIAN(CELL("row"),CELL("row",rng_h),MAX(ROW(rng_h)))=CELL("row"))</definedName>
    <definedName name="arr_s5" localSheetId="2">'Data analysis'!arr_s4*2/3</definedName>
    <definedName name="arr_s5">arr_s4*2/3</definedName>
    <definedName name="arr_s6" localSheetId="2">MMULT(--(MATCH(ROW(#REF!),'Data analysis'!arr_s,1)='Data analysis'!arr_c),'Data analysis'!rng_h)*(CELL("row")=MEDIAN(CELL("row"),CELL("row",'Data analysis'!rng_h),MAX(ROW('Data analysis'!rng_h))))</definedName>
    <definedName name="arr_s6">MMULT(--(MATCH(ROW(#REF!),arr_s,1)=arr_c),rng_h)*(CELL("row")=MEDIAN(CELL("row"),CELL("row",rng_h),MAX(ROW(rng_h))))</definedName>
    <definedName name="final" localSheetId="2">CHOOSE(#REF!,[0]!HALINI,[0]!SUJAWAL,[0]!GHAURI,[0]!MARI,[0]!KOONJ)</definedName>
    <definedName name="final">CHOOSE(#REF!,HALINI,SUJAWAL,GHAURI,MARI,KOONJ)</definedName>
    <definedName name="lop">OFFSET([1]LOP!$A$2,0,0,COUNTA([1]LOP!$A:$A)-1,1)</definedName>
    <definedName name="Month" localSheetId="2">OFFSET(#REF!,0,#REF!,1,6)</definedName>
    <definedName name="Month">OFFSET(#REF!,0,#REF!,1,6)</definedName>
    <definedName name="PSWFormList_0" localSheetId="2" hidden="1">#REF!</definedName>
    <definedName name="PSWFormList_0" hidden="1">#REF!</definedName>
    <definedName name="PSWSeries_4_0_Values" localSheetId="2" hidden="1">#REF!</definedName>
    <definedName name="PSWSeries_4_0_Values" hidden="1">#REF!</definedName>
    <definedName name="rng_a" localSheetId="2">OFFSET('Data analysis'!rng_h,,-1)</definedName>
    <definedName name="rng_a">OFFSET(rng_h,,-1)</definedName>
    <definedName name="rng_h" localSheetId="2">#REF!:INDEX(#REF!,COUNTA(#REF!))</definedName>
    <definedName name="SalesMonth" localSheetId="2">OFFSET(#REF!,0,MATCH(#REF!,#REF!,0)-1)</definedName>
    <definedName name="SalesMonth">OFFSET(#REF!,0,MATCH(#REF!,#REF!,0)-1)</definedName>
    <definedName name="SalesMonth_1" localSheetId="2">OFFSET(#REF!,0,MATCH(#REF!,#REF!,0)-1)</definedName>
    <definedName name="SalesMonth_1">OFFSET(#REF!,0,MATCH(#REF!,#REF!,0)-1)</definedName>
    <definedName name="SalesMonth_10" localSheetId="2">OFFSET(#REF!,0,MATCH(#REF!,#REF!,0)-1)</definedName>
    <definedName name="SalesMonth_10">OFFSET(#REF!,0,MATCH(#REF!,#REF!,0)-1)</definedName>
    <definedName name="SalesMonth_11" localSheetId="2">OFFSET(#REF!,0,MATCH(#REF!,#REF!,0)-1)</definedName>
    <definedName name="SalesMonth_11">OFFSET(#REF!,0,MATCH(#REF!,#REF!,0)-1)</definedName>
    <definedName name="SalesMonth_12" localSheetId="2">OFFSET(#REF!,0,MATCH(#REF!,#REF!,0)-1)</definedName>
    <definedName name="SalesMonth_12">OFFSET(#REF!,0,MATCH(#REF!,#REF!,0)-1)</definedName>
    <definedName name="SalesMonth_2" localSheetId="2">OFFSET(#REF!,0,MATCH(#REF!,#REF!,0)-1)</definedName>
    <definedName name="SalesMonth_2">OFFSET(#REF!,0,MATCH(#REF!,#REF!,0)-1)</definedName>
    <definedName name="SalesMonth_3" localSheetId="2">OFFSET(#REF!,0,MATCH(#REF!,#REF!,0)-1)</definedName>
    <definedName name="SalesMonth_3">OFFSET(#REF!,0,MATCH(#REF!,#REF!,0)-1)</definedName>
    <definedName name="SalesMonth_4" localSheetId="2">OFFSET(#REF!,0,MATCH(#REF!,#REF!,0)-1)</definedName>
    <definedName name="SalesMonth_4">OFFSET(#REF!,0,MATCH(#REF!,#REF!,0)-1)</definedName>
    <definedName name="SalesMonth_5" localSheetId="2">OFFSET(#REF!,0,MATCH(#REF!,#REF!,0)-1)</definedName>
    <definedName name="SalesMonth_5">OFFSET(#REF!,0,MATCH(#REF!,#REF!,0)-1)</definedName>
    <definedName name="SalesMonth_6" localSheetId="2">OFFSET(#REF!,0,MATCH(#REF!,#REF!,0)-1)</definedName>
    <definedName name="SalesMonth_6">OFFSET(#REF!,0,MATCH(#REF!,#REF!,0)-1)</definedName>
    <definedName name="SalesMonth_7" localSheetId="2">OFFSET(#REF!,0,MATCH(#REF!,#REF!,0)-1)</definedName>
    <definedName name="SalesMonth_7">OFFSET(#REF!,0,MATCH(#REF!,#REF!,0)-1)</definedName>
    <definedName name="SalesMonth_8" localSheetId="2">OFFSET(#REF!,0,MATCH(#REF!,#REF!,0)-1)</definedName>
    <definedName name="SalesMonth_8">OFFSET(#REF!,0,MATCH(#REF!,#REF!,0)-1)</definedName>
    <definedName name="SalesMonth_9" localSheetId="2">OFFSET(#REF!,0,MATCH(#REF!,#REF!,0)-1)</definedName>
    <definedName name="SalesMonth_9">OFFSET(#REF!,0,MATCH(#REF!,#REF!,0)-1)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4" l="1"/>
  <c r="A15" i="4"/>
  <c r="B1" i="8"/>
  <c r="D2" i="9" s="1"/>
  <c r="B2" i="6"/>
  <c r="F3" i="7" s="1"/>
  <c r="E3" i="7" s="1"/>
  <c r="E5" i="7" s="1"/>
  <c r="C25" i="5"/>
  <c r="D25" i="5"/>
  <c r="E25" i="5"/>
  <c r="F25" i="5"/>
  <c r="G25" i="5"/>
  <c r="H25" i="5"/>
  <c r="I25" i="5"/>
  <c r="J25" i="5"/>
  <c r="K25" i="5"/>
  <c r="L25" i="5"/>
  <c r="M25" i="5"/>
  <c r="B25" i="5"/>
  <c r="C22" i="5"/>
  <c r="D22" i="5"/>
  <c r="E22" i="5"/>
  <c r="F22" i="5"/>
  <c r="G22" i="5"/>
  <c r="H22" i="5"/>
  <c r="I22" i="5"/>
  <c r="J22" i="5"/>
  <c r="K22" i="5"/>
  <c r="L22" i="5"/>
  <c r="M22" i="5"/>
  <c r="B22" i="5"/>
  <c r="M19" i="5"/>
  <c r="C19" i="5"/>
  <c r="D19" i="5"/>
  <c r="E19" i="5"/>
  <c r="F19" i="5"/>
  <c r="G19" i="5"/>
  <c r="H19" i="5"/>
  <c r="I19" i="5"/>
  <c r="J19" i="5"/>
  <c r="K19" i="5"/>
  <c r="L19" i="5"/>
  <c r="B19" i="5"/>
  <c r="B3" i="9"/>
  <c r="B4" i="9"/>
  <c r="B5" i="9"/>
  <c r="B4" i="7"/>
  <c r="B3" i="7"/>
  <c r="B5" i="7"/>
  <c r="Z5" i="3"/>
  <c r="AA5" i="3"/>
  <c r="AB5" i="3"/>
  <c r="AC5" i="3"/>
  <c r="AD5" i="3"/>
  <c r="AE5" i="3"/>
  <c r="AF5" i="3"/>
  <c r="AG5" i="3"/>
  <c r="AH5" i="3"/>
  <c r="AI5" i="3"/>
  <c r="AJ5" i="3"/>
  <c r="Z3" i="3"/>
  <c r="AA3" i="3"/>
  <c r="AB3" i="3"/>
  <c r="AC3" i="3"/>
  <c r="AD3" i="3"/>
  <c r="AE3" i="3"/>
  <c r="AF3" i="3"/>
  <c r="AG3" i="3"/>
  <c r="AH3" i="3"/>
  <c r="AI3" i="3"/>
  <c r="AJ3" i="3"/>
  <c r="Y3" i="3"/>
  <c r="Z1" i="3"/>
  <c r="AA1" i="3"/>
  <c r="AB1" i="3"/>
  <c r="AC1" i="3"/>
  <c r="AD1" i="3"/>
  <c r="AE1" i="3"/>
  <c r="AF1" i="3"/>
  <c r="AG1" i="3"/>
  <c r="AH1" i="3"/>
  <c r="AI1" i="3"/>
  <c r="AJ1" i="3"/>
  <c r="Y1" i="3"/>
  <c r="Y5" i="3"/>
  <c r="A11" i="5"/>
  <c r="C11" i="5"/>
  <c r="D11" i="5"/>
  <c r="E11" i="5"/>
  <c r="F11" i="5"/>
  <c r="G11" i="5"/>
  <c r="H11" i="5"/>
  <c r="I11" i="5"/>
  <c r="J11" i="5"/>
  <c r="K11" i="5"/>
  <c r="L11" i="5"/>
  <c r="M11" i="5"/>
  <c r="B11" i="5"/>
  <c r="A2" i="5"/>
  <c r="C2" i="5"/>
  <c r="D2" i="5"/>
  <c r="E2" i="5"/>
  <c r="F2" i="5"/>
  <c r="G2" i="5"/>
  <c r="H2" i="5"/>
  <c r="I2" i="5"/>
  <c r="J2" i="5"/>
  <c r="K2" i="5"/>
  <c r="L2" i="5"/>
  <c r="M2" i="5"/>
  <c r="B2" i="5"/>
  <c r="N11" i="5"/>
  <c r="F3" i="9" l="1"/>
  <c r="E3" i="9" s="1"/>
  <c r="E5" i="9" s="1"/>
  <c r="N2" i="5"/>
</calcChain>
</file>

<file path=xl/sharedStrings.xml><?xml version="1.0" encoding="utf-8"?>
<sst xmlns="http://schemas.openxmlformats.org/spreadsheetml/2006/main" count="115" uniqueCount="45">
  <si>
    <t>Jan</t>
  </si>
  <si>
    <t>Category</t>
  </si>
  <si>
    <t>KPI - Leading</t>
  </si>
  <si>
    <t>QHSE Dashboard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</si>
  <si>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</si>
  <si>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</si>
  <si>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</si>
  <si>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</si>
  <si>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</si>
  <si>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</si>
  <si>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</si>
  <si>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</si>
  <si>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</si>
  <si>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</si>
  <si>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</si>
  <si>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Average</t>
  </si>
  <si>
    <t>NM</t>
  </si>
  <si>
    <t>Ob</t>
  </si>
  <si>
    <t>WA</t>
  </si>
  <si>
    <t>Percentage</t>
  </si>
  <si>
    <t>Bands</t>
  </si>
  <si>
    <t>Dial</t>
  </si>
  <si>
    <t>Dial Lables</t>
  </si>
  <si>
    <t>Lables</t>
  </si>
  <si>
    <t>Needle</t>
  </si>
  <si>
    <t>Share</t>
  </si>
  <si>
    <t>HSE meeting Target</t>
  </si>
  <si>
    <t>Induction</t>
  </si>
  <si>
    <t>Hazard Identification</t>
  </si>
  <si>
    <t>Emergency Drill</t>
  </si>
  <si>
    <t>Horas hombre totales trabajadas</t>
  </si>
  <si>
    <t>Incidentes de cuasi-accidentes reportados</t>
  </si>
  <si>
    <t>Observaciones de comportamiento en HSE</t>
  </si>
  <si>
    <t>Reuniones de HSE</t>
  </si>
  <si>
    <t>Auditorías realizadas</t>
  </si>
  <si>
    <t>Inducciones</t>
  </si>
  <si>
    <t>Número de simulacros de emergencia realizados</t>
  </si>
  <si>
    <t>Identificación de nuevos peligros</t>
  </si>
  <si>
    <t>Inspecciones HSE realizadas</t>
  </si>
  <si>
    <t>Objetivos fijados</t>
  </si>
  <si>
    <t>Ene</t>
  </si>
  <si>
    <t>Abr</t>
  </si>
  <si>
    <t>Ago</t>
  </si>
  <si>
    <t>Dic</t>
  </si>
  <si>
    <t>Horas hombre totales trabajadas contratistas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</si>
</sst>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11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horizontal="center"/>
      <protection locked="0"/>
    </xf>
    <xf numFmtId="0" fontId="0" fillId="3" borderId="5" xfId="0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1"/>
    <xf numFmtId="0" fontId="6" fillId="0" borderId="0" xfId="1" applyFont="1"/>
    <xf numFmtId="2" fontId="5" fillId="0" borderId="1" xfId="1" applyNumberFormat="1" applyBorder="1" applyAlignment="1">
      <alignment horizontal="center"/>
    </xf>
    <xf numFmtId="0" fontId="5" fillId="0" borderId="1" xfId="1" applyBorder="1"/>
    <xf numFmtId="9" fontId="5" fillId="0" borderId="0" xfId="1" applyNumberFormat="1"/>
    <xf numFmtId="0" fontId="5" fillId="0" borderId="0" xfId="1" applyAlignment="1">
      <alignment horizontal="center"/>
    </xf>
    <xf numFmtId="9" fontId="5" fillId="0" borderId="0" xfId="1" applyNumberFormat="1" applyAlignment="1">
      <alignment horizont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textRotation="88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9" fillId="3" borderId="2" xfId="0" applyFont="1" applyFill="1" applyBorder="1" applyAlignment="1" applyProtection="1">
      <alignment horizontal="center" vertical="center" textRotation="88"/>
      <protection locked="0"/>
    </xf>
    <xf numFmtId="0" fontId="9" fillId="3" borderId="3" xfId="0" applyFont="1" applyFill="1" applyBorder="1" applyAlignment="1" applyProtection="1">
      <alignment horizontal="center" vertical="center" textRotation="88"/>
      <protection locked="0"/>
    </xf>
    <xf numFmtId="0" fontId="9" fillId="3" borderId="4" xfId="0" applyFont="1" applyFill="1" applyBorder="1" applyAlignment="1" applyProtection="1">
      <alignment horizontal="center" vertical="center" textRotation="88"/>
      <protection locked="0"/>
    </xf>
    <xf numFmtId="0" fontId="1" fillId="2" borderId="0" xfId="0" applyFont="1" applyFill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Inducciones HSEQ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analysis'!$B$18:$M$18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'Data analysis'!$B$19:$M$19</c:f>
              <c:numCache>
                <c:formatCode>General</c:formatCode>
                <c:ptCount val="12"/>
                <c:pt idx="0">
                  <c:v>5</c:v>
                </c:pt>
                <c:pt idx="1">
                  <c:v>14</c:v>
                </c:pt>
                <c:pt idx="2">
                  <c:v>5</c:v>
                </c:pt>
                <c:pt idx="3">
                  <c:v>4</c:v>
                </c:pt>
                <c:pt idx="4">
                  <c:v>3</c:v>
                </c:pt>
                <c:pt idx="5">
                  <c:v>8</c:v>
                </c:pt>
                <c:pt idx="6">
                  <c:v>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0D-437C-A2AF-54C4A1A98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3273896"/>
        <c:axId val="563272256"/>
      </c:barChart>
      <c:catAx>
        <c:axId val="563273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63272256"/>
        <c:crosses val="autoZero"/>
        <c:auto val="1"/>
        <c:lblAlgn val="ctr"/>
        <c:lblOffset val="100"/>
        <c:noMultiLvlLbl val="0"/>
      </c:catAx>
      <c:valAx>
        <c:axId val="5632722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63273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Identificación de nuevos peligros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analysis'!$B$21:$M$21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'Data analysis'!$B$22:$M$22</c:f>
              <c:numCache>
                <c:formatCode>General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1</c:v>
                </c:pt>
                <c:pt idx="4">
                  <c:v>2</c:v>
                </c:pt>
                <c:pt idx="5">
                  <c:v>4</c:v>
                </c:pt>
                <c:pt idx="6">
                  <c:v>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89-4B86-9129-7034A130D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3273896"/>
        <c:axId val="563272256"/>
      </c:barChart>
      <c:catAx>
        <c:axId val="563273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63272256"/>
        <c:crosses val="autoZero"/>
        <c:auto val="1"/>
        <c:lblAlgn val="ctr"/>
        <c:lblOffset val="100"/>
        <c:noMultiLvlLbl val="0"/>
      </c:catAx>
      <c:valAx>
        <c:axId val="5632722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63273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Número de simulacros de emergencia realizados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analysis'!$A$25</c:f>
              <c:strCache>
                <c:ptCount val="1"/>
                <c:pt idx="0">
                  <c:v>Emergency Drill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analysis'!$B$24:$M$24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'Data analysis'!$B$25:$M$25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1F-4807-844C-4AFE5E49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8549400"/>
        <c:axId val="578541528"/>
      </c:barChart>
      <c:catAx>
        <c:axId val="578549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78541528"/>
        <c:crosses val="autoZero"/>
        <c:auto val="1"/>
        <c:lblAlgn val="ctr"/>
        <c:lblOffset val="100"/>
        <c:noMultiLvlLbl val="0"/>
      </c:catAx>
      <c:valAx>
        <c:axId val="5785415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78549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798863156889125"/>
          <c:y val="2.8437070366204225E-2"/>
          <c:w val="0.72828265438536433"/>
          <c:h val="0.97156292963379576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noFill/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08DC-4512-BC1F-DC7A45EBD4AE}"/>
              </c:ext>
            </c:extLst>
          </c:dPt>
          <c:dPt>
            <c:idx val="1"/>
            <c:bubble3D val="0"/>
            <c:spPr>
              <a:gradFill flip="none" rotWithShape="1">
                <a:gsLst>
                  <a:gs pos="0">
                    <a:srgbClr val="FFC000"/>
                  </a:gs>
                  <a:gs pos="45000">
                    <a:srgbClr val="FF7A00"/>
                  </a:gs>
                  <a:gs pos="70000">
                    <a:srgbClr val="FF0300"/>
                  </a:gs>
                  <a:gs pos="100000">
                    <a:sysClr val="windowText" lastClr="000000"/>
                  </a:gs>
                </a:gsLst>
                <a:lin ang="5400000" scaled="1"/>
                <a:tileRect/>
              </a:gradFill>
            </c:spPr>
            <c:extLst>
              <c:ext xmlns:c16="http://schemas.microsoft.com/office/drawing/2014/chart" uri="{C3380CC4-5D6E-409C-BE32-E72D297353CC}">
                <c16:uniqueId val="{00000003-08DC-4512-BC1F-DC7A45EBD4AE}"/>
              </c:ext>
            </c:extLst>
          </c:dPt>
          <c:dPt>
            <c:idx val="2"/>
            <c:bubble3D val="0"/>
            <c:spPr>
              <a:gradFill flip="none" rotWithShape="1">
                <a:gsLst>
                  <a:gs pos="0">
                    <a:srgbClr val="F78609"/>
                  </a:gs>
                  <a:gs pos="50000">
                    <a:srgbClr val="FFFF00"/>
                  </a:gs>
                  <a:gs pos="100000">
                    <a:srgbClr val="9BBB59">
                      <a:lumMod val="60000"/>
                      <a:lumOff val="40000"/>
                    </a:srgbClr>
                  </a:gs>
                </a:gsLst>
                <a:lin ang="0" scaled="1"/>
                <a:tileRect/>
              </a:gradFill>
            </c:spPr>
            <c:extLst>
              <c:ext xmlns:c16="http://schemas.microsoft.com/office/drawing/2014/chart" uri="{C3380CC4-5D6E-409C-BE32-E72D297353CC}">
                <c16:uniqueId val="{00000005-08DC-4512-BC1F-DC7A45EBD4AE}"/>
              </c:ext>
            </c:extLst>
          </c:dPt>
          <c:dPt>
            <c:idx val="3"/>
            <c:bubble3D val="0"/>
            <c:spPr>
              <a:gradFill flip="none" rotWithShape="1">
                <a:gsLst>
                  <a:gs pos="0">
                    <a:schemeClr val="accent3">
                      <a:lumMod val="60000"/>
                      <a:lumOff val="40000"/>
                    </a:schemeClr>
                  </a:gs>
                  <a:gs pos="50000">
                    <a:srgbClr val="9BBB59">
                      <a:lumMod val="75000"/>
                    </a:srgbClr>
                  </a:gs>
                  <a:gs pos="100000">
                    <a:srgbClr val="00B050"/>
                  </a:gs>
                </a:gsLst>
                <a:lin ang="2700000" scaled="1"/>
                <a:tileRect/>
              </a:gradFill>
            </c:spPr>
            <c:extLst>
              <c:ext xmlns:c16="http://schemas.microsoft.com/office/drawing/2014/chart" uri="{C3380CC4-5D6E-409C-BE32-E72D297353CC}">
                <c16:uniqueId val="{00000007-08DC-4512-BC1F-DC7A45EBD4AE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8-08DC-4512-BC1F-DC7A45EBD4AE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9-08DC-4512-BC1F-DC7A45EBD4AE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A-08DC-4512-BC1F-DC7A45EBD4AE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B-08DC-4512-BC1F-DC7A45EBD4AE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C-08DC-4512-BC1F-DC7A45EBD4AE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D-08DC-4512-BC1F-DC7A45EBD4AE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E-08DC-4512-BC1F-DC7A45EBD4AE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F-08DC-4512-BC1F-DC7A45EBD4AE}"/>
              </c:ext>
            </c:extLst>
          </c:dPt>
          <c:cat>
            <c:numRef>
              <c:f>'meeting data'!$D$2:$D$13</c:f>
              <c:numCache>
                <c:formatCode>0%</c:formatCode>
                <c:ptCount val="12"/>
                <c:pt idx="1">
                  <c:v>0</c:v>
                </c:pt>
                <c:pt idx="2">
                  <c:v>0.1</c:v>
                </c:pt>
                <c:pt idx="3">
                  <c:v>0.2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0.9</c:v>
                </c:pt>
                <c:pt idx="11">
                  <c:v>1</c:v>
                </c:pt>
              </c:numCache>
            </c:numRef>
          </c:cat>
          <c:val>
            <c:numRef>
              <c:f>'meeting data'!$B$2:$B$5</c:f>
              <c:numCache>
                <c:formatCode>General</c:formatCode>
                <c:ptCount val="4"/>
                <c:pt idx="0">
                  <c:v>180</c:v>
                </c:pt>
                <c:pt idx="1">
                  <c:v>45</c:v>
                </c:pt>
                <c:pt idx="2">
                  <c:v>90</c:v>
                </c:pt>
                <c:pt idx="3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8DC-4512-BC1F-DC7A45EBD4AE}"/>
            </c:ext>
          </c:extLst>
        </c:ser>
        <c:ser>
          <c:idx val="1"/>
          <c:order val="1"/>
          <c:tx>
            <c:v>Series 2</c:v>
          </c:tx>
          <c:spPr>
            <a:noFill/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11-08DC-4512-BC1F-DC7A45EBD4A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12-08DC-4512-BC1F-DC7A45EBD4AE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3-08DC-4512-BC1F-DC7A45EBD4AE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14-08DC-4512-BC1F-DC7A45EBD4AE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5-08DC-4512-BC1F-DC7A45EBD4AE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16-08DC-4512-BC1F-DC7A45EBD4AE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17-08DC-4512-BC1F-DC7A45EBD4AE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18-08DC-4512-BC1F-DC7A45EBD4AE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19-08DC-4512-BC1F-DC7A45EBD4AE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1A-08DC-4512-BC1F-DC7A45EBD4AE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1B-08DC-4512-BC1F-DC7A45EBD4AE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C-08DC-4512-BC1F-DC7A45EBD4AE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8DC-4512-BC1F-DC7A45EBD4AE}"/>
                </c:ext>
              </c:extLst>
            </c:dLbl>
            <c:numFmt formatCode="0.00%" sourceLinked="0"/>
            <c:spPr>
              <a:noFill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'meeting data'!$D$2:$D$13</c:f>
              <c:numCache>
                <c:formatCode>0%</c:formatCode>
                <c:ptCount val="12"/>
                <c:pt idx="1">
                  <c:v>0</c:v>
                </c:pt>
                <c:pt idx="2">
                  <c:v>0.1</c:v>
                </c:pt>
                <c:pt idx="3">
                  <c:v>0.2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0.9</c:v>
                </c:pt>
                <c:pt idx="11">
                  <c:v>1</c:v>
                </c:pt>
              </c:numCache>
            </c:numRef>
          </c:cat>
          <c:val>
            <c:numRef>
              <c:f>'meeting data'!$C$2:$C$13</c:f>
              <c:numCache>
                <c:formatCode>General</c:formatCode>
                <c:ptCount val="12"/>
                <c:pt idx="0">
                  <c:v>180</c:v>
                </c:pt>
                <c:pt idx="1">
                  <c:v>9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  <c:pt idx="7">
                  <c:v>18</c:v>
                </c:pt>
                <c:pt idx="8">
                  <c:v>18</c:v>
                </c:pt>
                <c:pt idx="9">
                  <c:v>18</c:v>
                </c:pt>
                <c:pt idx="10">
                  <c:v>18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08DC-4512-BC1F-DC7A45EBD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90"/>
        <c:holeSize val="50"/>
      </c:doughnutChart>
      <c:pieChart>
        <c:varyColors val="1"/>
        <c:ser>
          <c:idx val="2"/>
          <c:order val="2"/>
          <c:tx>
            <c:v>Series 3</c:v>
          </c:tx>
          <c:spPr>
            <a:noFill/>
            <a:ln>
              <a:solidFill>
                <a:schemeClr val="accent1"/>
              </a:solidFill>
            </a:ln>
          </c:spPr>
          <c:dPt>
            <c:idx val="0"/>
            <c:bubble3D val="0"/>
            <c:spPr>
              <a:noFill/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F-08DC-4512-BC1F-DC7A45EBD4AE}"/>
              </c:ext>
            </c:extLst>
          </c:dPt>
          <c:dPt>
            <c:idx val="1"/>
            <c:bubble3D val="0"/>
            <c:spPr>
              <a:noFill/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1-08DC-4512-BC1F-DC7A45EBD4AE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23-08DC-4512-BC1F-DC7A45EBD4AE}"/>
              </c:ext>
            </c:extLst>
          </c:dPt>
          <c:dPt>
            <c:idx val="3"/>
            <c:bubble3D val="0"/>
            <c:spPr>
              <a:noFill/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5-08DC-4512-BC1F-DC7A45EBD4AE}"/>
              </c:ext>
            </c:extLst>
          </c:dPt>
          <c:cat>
            <c:numRef>
              <c:f>'meeting data'!$D$2:$D$13</c:f>
              <c:numCache>
                <c:formatCode>0%</c:formatCode>
                <c:ptCount val="12"/>
                <c:pt idx="1">
                  <c:v>0</c:v>
                </c:pt>
                <c:pt idx="2">
                  <c:v>0.1</c:v>
                </c:pt>
                <c:pt idx="3">
                  <c:v>0.2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0.9</c:v>
                </c:pt>
                <c:pt idx="11">
                  <c:v>1</c:v>
                </c:pt>
              </c:numCache>
            </c:numRef>
          </c:cat>
          <c:val>
            <c:numRef>
              <c:f>'meeting data'!$E$2:$E$5</c:f>
              <c:numCache>
                <c:formatCode>General</c:formatCode>
                <c:ptCount val="4"/>
                <c:pt idx="0">
                  <c:v>180</c:v>
                </c:pt>
                <c:pt idx="1">
                  <c:v>164</c:v>
                </c:pt>
                <c:pt idx="2">
                  <c:v>1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08DC-4512-BC1F-DC7A45EBD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9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>
      <a:solidFill>
        <a:schemeClr val="bg1">
          <a:lumMod val="8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798863156889125"/>
          <c:y val="2.8437070366204225E-2"/>
          <c:w val="0.72828265438536433"/>
          <c:h val="0.97156292963379576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noFill/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AC0E-44DD-85CC-E2E9B022CD88}"/>
              </c:ext>
            </c:extLst>
          </c:dPt>
          <c:dPt>
            <c:idx val="1"/>
            <c:bubble3D val="0"/>
            <c:spPr>
              <a:gradFill flip="none" rotWithShape="1">
                <a:gsLst>
                  <a:gs pos="0">
                    <a:srgbClr val="FFC000"/>
                  </a:gs>
                  <a:gs pos="45000">
                    <a:srgbClr val="FF7A00"/>
                  </a:gs>
                  <a:gs pos="70000">
                    <a:srgbClr val="FF0300"/>
                  </a:gs>
                  <a:gs pos="100000">
                    <a:sysClr val="windowText" lastClr="000000"/>
                  </a:gs>
                </a:gsLst>
                <a:lin ang="5400000" scaled="1"/>
                <a:tileRect/>
              </a:gradFill>
            </c:spPr>
            <c:extLst>
              <c:ext xmlns:c16="http://schemas.microsoft.com/office/drawing/2014/chart" uri="{C3380CC4-5D6E-409C-BE32-E72D297353CC}">
                <c16:uniqueId val="{00000003-AC0E-44DD-85CC-E2E9B022CD88}"/>
              </c:ext>
            </c:extLst>
          </c:dPt>
          <c:dPt>
            <c:idx val="2"/>
            <c:bubble3D val="0"/>
            <c:spPr>
              <a:gradFill flip="none" rotWithShape="1">
                <a:gsLst>
                  <a:gs pos="0">
                    <a:srgbClr val="F78609"/>
                  </a:gs>
                  <a:gs pos="50000">
                    <a:srgbClr val="FFFF00"/>
                  </a:gs>
                  <a:gs pos="100000">
                    <a:srgbClr val="9BBB59">
                      <a:lumMod val="60000"/>
                      <a:lumOff val="40000"/>
                    </a:srgbClr>
                  </a:gs>
                </a:gsLst>
                <a:lin ang="0" scaled="1"/>
                <a:tileRect/>
              </a:gradFill>
            </c:spPr>
            <c:extLst>
              <c:ext xmlns:c16="http://schemas.microsoft.com/office/drawing/2014/chart" uri="{C3380CC4-5D6E-409C-BE32-E72D297353CC}">
                <c16:uniqueId val="{00000005-AC0E-44DD-85CC-E2E9B022CD88}"/>
              </c:ext>
            </c:extLst>
          </c:dPt>
          <c:dPt>
            <c:idx val="3"/>
            <c:bubble3D val="0"/>
            <c:spPr>
              <a:gradFill flip="none" rotWithShape="1">
                <a:gsLst>
                  <a:gs pos="0">
                    <a:schemeClr val="accent3">
                      <a:lumMod val="60000"/>
                      <a:lumOff val="40000"/>
                    </a:schemeClr>
                  </a:gs>
                  <a:gs pos="50000">
                    <a:srgbClr val="9BBB59">
                      <a:lumMod val="75000"/>
                    </a:srgbClr>
                  </a:gs>
                  <a:gs pos="100000">
                    <a:srgbClr val="00B050"/>
                  </a:gs>
                </a:gsLst>
                <a:lin ang="2700000" scaled="1"/>
                <a:tileRect/>
              </a:gradFill>
            </c:spPr>
            <c:extLst>
              <c:ext xmlns:c16="http://schemas.microsoft.com/office/drawing/2014/chart" uri="{C3380CC4-5D6E-409C-BE32-E72D297353CC}">
                <c16:uniqueId val="{00000007-AC0E-44DD-85CC-E2E9B022CD88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8-AC0E-44DD-85CC-E2E9B022CD88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9-AC0E-44DD-85CC-E2E9B022CD88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A-AC0E-44DD-85CC-E2E9B022CD88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B-AC0E-44DD-85CC-E2E9B022CD88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C-AC0E-44DD-85CC-E2E9B022CD88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D-AC0E-44DD-85CC-E2E9B022CD88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E-AC0E-44DD-85CC-E2E9B022CD88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F-AC0E-44DD-85CC-E2E9B022CD88}"/>
              </c:ext>
            </c:extLst>
          </c:dPt>
          <c:cat>
            <c:numRef>
              <c:f>'audit data'!$D$2:$D$13</c:f>
              <c:numCache>
                <c:formatCode>0%</c:formatCode>
                <c:ptCount val="12"/>
                <c:pt idx="0" formatCode="General">
                  <c:v>0</c:v>
                </c:pt>
                <c:pt idx="1">
                  <c:v>0</c:v>
                </c:pt>
                <c:pt idx="2">
                  <c:v>0.1</c:v>
                </c:pt>
                <c:pt idx="3">
                  <c:v>0.2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0.9</c:v>
                </c:pt>
                <c:pt idx="11">
                  <c:v>1</c:v>
                </c:pt>
              </c:numCache>
            </c:numRef>
          </c:cat>
          <c:val>
            <c:numRef>
              <c:f>'audit data'!$B$2:$B$5</c:f>
              <c:numCache>
                <c:formatCode>General</c:formatCode>
                <c:ptCount val="4"/>
                <c:pt idx="0">
                  <c:v>180</c:v>
                </c:pt>
                <c:pt idx="1">
                  <c:v>45</c:v>
                </c:pt>
                <c:pt idx="2">
                  <c:v>90</c:v>
                </c:pt>
                <c:pt idx="3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C0E-44DD-85CC-E2E9B022CD88}"/>
            </c:ext>
          </c:extLst>
        </c:ser>
        <c:ser>
          <c:idx val="1"/>
          <c:order val="1"/>
          <c:tx>
            <c:v>Series 2</c:v>
          </c:tx>
          <c:spPr>
            <a:noFill/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11-AC0E-44DD-85CC-E2E9B022CD8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12-AC0E-44DD-85CC-E2E9B022CD88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3-AC0E-44DD-85CC-E2E9B022CD88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14-AC0E-44DD-85CC-E2E9B022CD88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5-AC0E-44DD-85CC-E2E9B022CD88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16-AC0E-44DD-85CC-E2E9B022CD88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17-AC0E-44DD-85CC-E2E9B022CD88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18-AC0E-44DD-85CC-E2E9B022CD88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19-AC0E-44DD-85CC-E2E9B022CD88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1A-AC0E-44DD-85CC-E2E9B022CD88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1B-AC0E-44DD-85CC-E2E9B022CD88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C-AC0E-44DD-85CC-E2E9B022CD88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C0E-44DD-85CC-E2E9B022CD88}"/>
                </c:ext>
              </c:extLst>
            </c:dLbl>
            <c:spPr>
              <a:noFill/>
            </c:sp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'audit data'!$D$2:$D$13</c:f>
              <c:numCache>
                <c:formatCode>0%</c:formatCode>
                <c:ptCount val="12"/>
                <c:pt idx="0" formatCode="General">
                  <c:v>0</c:v>
                </c:pt>
                <c:pt idx="1">
                  <c:v>0</c:v>
                </c:pt>
                <c:pt idx="2">
                  <c:v>0.1</c:v>
                </c:pt>
                <c:pt idx="3">
                  <c:v>0.2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0.9</c:v>
                </c:pt>
                <c:pt idx="11">
                  <c:v>1</c:v>
                </c:pt>
              </c:numCache>
            </c:numRef>
          </c:cat>
          <c:val>
            <c:numRef>
              <c:f>'audit data'!$C$2:$C$13</c:f>
              <c:numCache>
                <c:formatCode>General</c:formatCode>
                <c:ptCount val="12"/>
                <c:pt idx="0">
                  <c:v>180</c:v>
                </c:pt>
                <c:pt idx="1">
                  <c:v>9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  <c:pt idx="7">
                  <c:v>18</c:v>
                </c:pt>
                <c:pt idx="8">
                  <c:v>18</c:v>
                </c:pt>
                <c:pt idx="9">
                  <c:v>18</c:v>
                </c:pt>
                <c:pt idx="10">
                  <c:v>18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AC0E-44DD-85CC-E2E9B022C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90"/>
        <c:holeSize val="50"/>
      </c:doughnutChart>
      <c:pieChart>
        <c:varyColors val="1"/>
        <c:ser>
          <c:idx val="2"/>
          <c:order val="2"/>
          <c:tx>
            <c:v>Series 3</c:v>
          </c:tx>
          <c:spPr>
            <a:noFill/>
            <a:ln>
              <a:solidFill>
                <a:schemeClr val="accent1"/>
              </a:solidFill>
            </a:ln>
          </c:spPr>
          <c:dPt>
            <c:idx val="0"/>
            <c:bubble3D val="0"/>
            <c:spPr>
              <a:noFill/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F-AC0E-44DD-85CC-E2E9B022CD88}"/>
              </c:ext>
            </c:extLst>
          </c:dPt>
          <c:dPt>
            <c:idx val="1"/>
            <c:bubble3D val="0"/>
            <c:spPr>
              <a:noFill/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1-AC0E-44DD-85CC-E2E9B022CD88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23-AC0E-44DD-85CC-E2E9B022CD88}"/>
              </c:ext>
            </c:extLst>
          </c:dPt>
          <c:dPt>
            <c:idx val="3"/>
            <c:bubble3D val="0"/>
            <c:spPr>
              <a:noFill/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5-AC0E-44DD-85CC-E2E9B022CD88}"/>
              </c:ext>
            </c:extLst>
          </c:dPt>
          <c:cat>
            <c:numRef>
              <c:f>'audit data'!$D$2:$D$13</c:f>
              <c:numCache>
                <c:formatCode>0%</c:formatCode>
                <c:ptCount val="12"/>
                <c:pt idx="0" formatCode="General">
                  <c:v>0</c:v>
                </c:pt>
                <c:pt idx="1">
                  <c:v>0</c:v>
                </c:pt>
                <c:pt idx="2">
                  <c:v>0.1</c:v>
                </c:pt>
                <c:pt idx="3">
                  <c:v>0.2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0.9</c:v>
                </c:pt>
                <c:pt idx="11">
                  <c:v>1</c:v>
                </c:pt>
              </c:numCache>
            </c:numRef>
          </c:cat>
          <c:val>
            <c:numRef>
              <c:f>'audit data'!$E$2:$E$5</c:f>
              <c:numCache>
                <c:formatCode>General</c:formatCode>
                <c:ptCount val="4"/>
                <c:pt idx="0">
                  <c:v>180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AC0E-44DD-85CC-E2E9B022C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9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3.xml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</xdr:row>
      <xdr:rowOff>114301</xdr:rowOff>
    </xdr:from>
    <xdr:to>
      <xdr:col>5</xdr:col>
      <xdr:colOff>0</xdr:colOff>
      <xdr:row>8</xdr:row>
      <xdr:rowOff>168089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GrpSpPr/>
      </xdr:nvGrpSpPr>
      <xdr:grpSpPr>
        <a:xfrm>
          <a:off x="104774" y="723901"/>
          <a:ext cx="2847976" cy="1196788"/>
          <a:chOff x="104774" y="383241"/>
          <a:chExt cx="3714192" cy="1343025"/>
        </a:xfrm>
      </xdr:grpSpPr>
      <xdr:grpSp>
        <xdr:nvGrpSpPr>
          <xdr:cNvPr id="24" name="manhours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GrpSpPr/>
        </xdr:nvGrpSpPr>
        <xdr:grpSpPr>
          <a:xfrm>
            <a:off x="104774" y="383241"/>
            <a:ext cx="3714192" cy="1343025"/>
            <a:chOff x="1514473" y="1762124"/>
            <a:chExt cx="3337675" cy="1343025"/>
          </a:xfrm>
        </xdr:grpSpPr>
        <xdr:sp macro="" textlink="">
          <xdr:nvSpPr>
            <xdr:cNvPr id="25" name="Rounded Rectangle 24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/>
          </xdr:nvSpPr>
          <xdr:spPr>
            <a:xfrm>
              <a:off x="1543049" y="1762124"/>
              <a:ext cx="3282763" cy="1343025"/>
            </a:xfrm>
            <a:prstGeom prst="roundRect">
              <a:avLst/>
            </a:prstGeom>
            <a:solidFill>
              <a:schemeClr val="bg1">
                <a:lumMod val="95000"/>
              </a:schemeClr>
            </a:solidFill>
          </xdr:spPr>
          <xdr:style>
            <a:lnRef idx="0">
              <a:schemeClr val="accent1"/>
            </a:lnRef>
            <a:fillRef idx="3">
              <a:schemeClr val="accent1"/>
            </a:fillRef>
            <a:effectRef idx="3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'Data analysis'!N2">
          <xdr:nvSpPr>
            <xdr:cNvPr id="26" name="TextBox 25">
              <a:extLst>
                <a:ext uri="{FF2B5EF4-FFF2-40B4-BE49-F238E27FC236}">
                  <a16:creationId xmlns:a16="http://schemas.microsoft.com/office/drawing/2014/main" id="{00000000-0008-0000-0100-00001A000000}"/>
                </a:ext>
              </a:extLst>
            </xdr:cNvPr>
            <xdr:cNvSpPr txBox="1"/>
          </xdr:nvSpPr>
          <xdr:spPr>
            <a:xfrm>
              <a:off x="3787588" y="1781174"/>
              <a:ext cx="1064560" cy="3333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fld id="{EDD5855A-12B5-457F-B938-DCD7A88053D7}" type="TxLink">
                <a:rPr lang="en-US" sz="1400" b="1" i="0" u="none" strike="noStrike">
                  <a:solidFill>
                    <a:srgbClr val="000000"/>
                  </a:solidFill>
                  <a:latin typeface="Calibri"/>
                  <a:cs typeface="Calibri"/>
                </a:rPr>
                <a:pPr algn="ctr"/>
                <a:t>1615</a:t>
              </a:fld>
              <a:endParaRPr lang="en-US" sz="1400" b="1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00000000-0008-0000-0100-00001C000000}"/>
                </a:ext>
              </a:extLst>
            </xdr:cNvPr>
            <xdr:cNvSpPr txBox="1"/>
          </xdr:nvSpPr>
          <xdr:spPr>
            <a:xfrm>
              <a:off x="1514473" y="1809750"/>
              <a:ext cx="2557692" cy="3429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1"/>
                <a:t>Horas hombre Promedio trabajadas</a:t>
              </a:r>
            </a:p>
          </xdr:txBody>
        </xdr:sp>
      </xdr:grpSp>
      <mc:AlternateContent xmlns:mc="http://schemas.openxmlformats.org/markup-compatibility/2006" xmlns:a14="http://schemas.microsoft.com/office/drawing/2010/main">
        <mc:Choice Requires="a14">
          <xdr:pic>
            <xdr:nvPicPr>
              <xdr:cNvPr id="29" name="Picture 28">
                <a:extLst>
                  <a:ext uri="{FF2B5EF4-FFF2-40B4-BE49-F238E27FC236}">
                    <a16:creationId xmlns:a16="http://schemas.microsoft.com/office/drawing/2014/main" id="{00000000-0008-0000-0100-00001D00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'Data analysis'!$A$6" spid="_x0000_s4788"/>
                  </a:ext>
                </a:extLst>
              </xdr:cNvPicPr>
            </xdr:nvPicPr>
            <xdr:blipFill>
              <a:blip xmlns:r="http://schemas.openxmlformats.org/officeDocument/2006/relationships" r:embed="rId1"/>
              <a:srcRect/>
              <a:stretch>
                <a:fillRect/>
              </a:stretch>
            </xdr:blipFill>
            <xdr:spPr bwMode="auto">
              <a:xfrm>
                <a:off x="200025" y="821391"/>
                <a:ext cx="3430681" cy="742950"/>
              </a:xfrm>
              <a:prstGeom prst="rect">
                <a:avLst/>
              </a:prstGeom>
              <a:solidFill>
                <a:srgbClr val="FFFFFF" mc:Ignorable="a14" a14:legacySpreadsheetColorIndex="9"/>
              </a:solidFill>
              <a:ln w="9525">
                <a:noFill/>
                <a:miter lim="800000"/>
                <a:headEnd/>
                <a:tailEnd/>
              </a:ln>
            </xdr:spPr>
          </xdr:pic>
        </mc:Choice>
        <mc:Fallback xmlns=""/>
      </mc:AlternateContent>
    </xdr:grpSp>
    <xdr:clientData/>
  </xdr:twoCellAnchor>
  <xdr:twoCellAnchor>
    <xdr:from>
      <xdr:col>0</xdr:col>
      <xdr:colOff>100852</xdr:colOff>
      <xdr:row>9</xdr:row>
      <xdr:rowOff>160300</xdr:rowOff>
    </xdr:from>
    <xdr:to>
      <xdr:col>5</xdr:col>
      <xdr:colOff>1</xdr:colOff>
      <xdr:row>16</xdr:row>
      <xdr:rowOff>100852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GrpSpPr/>
      </xdr:nvGrpSpPr>
      <xdr:grpSpPr>
        <a:xfrm>
          <a:off x="100852" y="2103400"/>
          <a:ext cx="2851899" cy="1274052"/>
          <a:chOff x="67235" y="1839852"/>
          <a:chExt cx="3741085" cy="1363349"/>
        </a:xfrm>
      </xdr:grpSpPr>
      <xdr:grpSp>
        <xdr:nvGrpSpPr>
          <xdr:cNvPr id="31" name="Group 30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GrpSpPr/>
        </xdr:nvGrpSpPr>
        <xdr:grpSpPr>
          <a:xfrm>
            <a:off x="67235" y="1839852"/>
            <a:ext cx="3741085" cy="1363349"/>
            <a:chOff x="1514474" y="1741800"/>
            <a:chExt cx="3337674" cy="1363349"/>
          </a:xfrm>
        </xdr:grpSpPr>
        <xdr:sp macro="" textlink="">
          <xdr:nvSpPr>
            <xdr:cNvPr id="32" name="Rounded Rectangle 31">
              <a:extLst>
                <a:ext uri="{FF2B5EF4-FFF2-40B4-BE49-F238E27FC236}">
                  <a16:creationId xmlns:a16="http://schemas.microsoft.com/office/drawing/2014/main" id="{00000000-0008-0000-0100-000020000000}"/>
                </a:ext>
              </a:extLst>
            </xdr:cNvPr>
            <xdr:cNvSpPr/>
          </xdr:nvSpPr>
          <xdr:spPr>
            <a:xfrm>
              <a:off x="1543049" y="1762124"/>
              <a:ext cx="3282763" cy="1343025"/>
            </a:xfrm>
            <a:prstGeom prst="roundRect">
              <a:avLst/>
            </a:prstGeom>
            <a:solidFill>
              <a:schemeClr val="bg1">
                <a:lumMod val="95000"/>
              </a:schemeClr>
            </a:solidFill>
          </xdr:spPr>
          <xdr:style>
            <a:lnRef idx="0">
              <a:schemeClr val="accent1"/>
            </a:lnRef>
            <a:fillRef idx="3">
              <a:schemeClr val="accent1"/>
            </a:fillRef>
            <a:effectRef idx="3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'Data analysis'!N11">
          <xdr:nvSpPr>
            <xdr:cNvPr id="33" name="TextBox 32">
              <a:extLst>
                <a:ext uri="{FF2B5EF4-FFF2-40B4-BE49-F238E27FC236}">
                  <a16:creationId xmlns:a16="http://schemas.microsoft.com/office/drawing/2014/main" id="{00000000-0008-0000-0100-000021000000}"/>
                </a:ext>
              </a:extLst>
            </xdr:cNvPr>
            <xdr:cNvSpPr txBox="1"/>
          </xdr:nvSpPr>
          <xdr:spPr>
            <a:xfrm>
              <a:off x="3742764" y="1781174"/>
              <a:ext cx="1109384" cy="3333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fld id="{35C7ADF2-01F7-4D2A-990D-2C1A0FAC3BC9}" type="TxLink">
                <a:rPr lang="en-US" sz="1400" b="1" i="0" u="none" strike="noStrike">
                  <a:solidFill>
                    <a:srgbClr val="000000"/>
                  </a:solidFill>
                  <a:latin typeface="Calibri"/>
                  <a:cs typeface="Calibri"/>
                </a:rPr>
                <a:pPr algn="ctr"/>
                <a:t>0</a:t>
              </a:fld>
              <a:endParaRPr lang="en-US" sz="1400" b="1"/>
            </a:p>
          </xdr:txBody>
        </xdr:sp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00000000-0008-0000-0100-000022000000}"/>
                </a:ext>
              </a:extLst>
            </xdr:cNvPr>
            <xdr:cNvSpPr txBox="1"/>
          </xdr:nvSpPr>
          <xdr:spPr>
            <a:xfrm>
              <a:off x="1514474" y="1741800"/>
              <a:ext cx="2597580" cy="60310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1"/>
                <a:t>Horas hombre</a:t>
              </a:r>
              <a:r>
                <a:rPr lang="en-US" sz="1200" b="1" baseline="0"/>
                <a:t> promedio</a:t>
              </a:r>
              <a:r>
                <a:rPr lang="en-US" sz="1200" b="1"/>
                <a:t> trabajadas contratistas</a:t>
              </a:r>
            </a:p>
          </xdr:txBody>
        </xdr:sp>
      </xdr:grpSp>
      <mc:AlternateContent xmlns:mc="http://schemas.openxmlformats.org/markup-compatibility/2006" xmlns:a14="http://schemas.microsoft.com/office/drawing/2010/main">
        <mc:Choice Requires="a14">
          <xdr:pic>
            <xdr:nvPicPr>
              <xdr:cNvPr id="35" name="Picture 34">
                <a:extLst>
                  <a:ext uri="{FF2B5EF4-FFF2-40B4-BE49-F238E27FC236}">
                    <a16:creationId xmlns:a16="http://schemas.microsoft.com/office/drawing/2014/main" id="{00000000-0008-0000-0100-00002300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'Data analysis'!$A$14" spid="_x0000_s4789"/>
                  </a:ext>
                </a:extLst>
              </xdr:cNvPicPr>
            </xdr:nvPicPr>
            <xdr:blipFill>
              <a:blip xmlns:r="http://schemas.openxmlformats.org/officeDocument/2006/relationships" r:embed="rId1"/>
              <a:srcRect/>
              <a:stretch>
                <a:fillRect/>
              </a:stretch>
            </xdr:blipFill>
            <xdr:spPr bwMode="auto">
              <a:xfrm>
                <a:off x="189941" y="2438960"/>
                <a:ext cx="3475042" cy="665069"/>
              </a:xfrm>
              <a:prstGeom prst="rect">
                <a:avLst/>
              </a:prstGeom>
              <a:solidFill>
                <a:srgbClr val="FFFFFF" mc:Ignorable="a14" a14:legacySpreadsheetColorIndex="9"/>
              </a:solidFill>
              <a:ln w="9525">
                <a:noFill/>
                <a:miter lim="800000"/>
                <a:headEnd/>
                <a:tailEnd/>
              </a:ln>
            </xdr:spPr>
          </xdr:pic>
        </mc:Choice>
        <mc:Fallback xmlns=""/>
      </mc:AlternateContent>
    </xdr:grpSp>
    <xdr:clientData/>
  </xdr:twoCellAnchor>
  <xdr:twoCellAnchor>
    <xdr:from>
      <xdr:col>0</xdr:col>
      <xdr:colOff>77799</xdr:colOff>
      <xdr:row>17</xdr:row>
      <xdr:rowOff>176893</xdr:rowOff>
    </xdr:from>
    <xdr:to>
      <xdr:col>5</xdr:col>
      <xdr:colOff>203200</xdr:colOff>
      <xdr:row>19</xdr:row>
      <xdr:rowOff>143277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77799" y="3643993"/>
          <a:ext cx="3490901" cy="347384"/>
        </a:xfrm>
        <a:prstGeom prst="roundRect">
          <a:avLst/>
        </a:prstGeom>
        <a:solidFill>
          <a:schemeClr val="bg1">
            <a:lumMod val="95000"/>
          </a:schemeClr>
        </a:solidFill>
        <a:ln w="9525" cmpd="sng">
          <a:solidFill>
            <a:schemeClr val="bg1">
              <a:lumMod val="9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baseline="0">
              <a:solidFill>
                <a:schemeClr val="tx1"/>
              </a:solidFill>
            </a:rPr>
            <a:t>Incidentes de cuasi-accidentes reportados</a:t>
          </a:r>
          <a:endParaRPr lang="en-US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52399</xdr:colOff>
      <xdr:row>22</xdr:row>
      <xdr:rowOff>114352</xdr:rowOff>
    </xdr:from>
    <xdr:to>
      <xdr:col>5</xdr:col>
      <xdr:colOff>203200</xdr:colOff>
      <xdr:row>24</xdr:row>
      <xdr:rowOff>80736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>
        <a:xfrm>
          <a:off x="52399" y="4533952"/>
          <a:ext cx="3516301" cy="347384"/>
        </a:xfrm>
        <a:prstGeom prst="roundRect">
          <a:avLst/>
        </a:prstGeom>
        <a:solidFill>
          <a:schemeClr val="bg1">
            <a:lumMod val="95000"/>
          </a:schemeClr>
        </a:solidFill>
        <a:ln w="9525" cmpd="sng">
          <a:solidFill>
            <a:schemeClr val="bg1">
              <a:lumMod val="9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baseline="0">
              <a:solidFill>
                <a:schemeClr val="tx1"/>
              </a:solidFill>
            </a:rPr>
            <a:t>Observaciones de comportamiento en HSE</a:t>
          </a:r>
          <a:endParaRPr lang="en-US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39699</xdr:colOff>
      <xdr:row>27</xdr:row>
      <xdr:rowOff>149679</xdr:rowOff>
    </xdr:from>
    <xdr:to>
      <xdr:col>5</xdr:col>
      <xdr:colOff>76200</xdr:colOff>
      <xdr:row>29</xdr:row>
      <xdr:rowOff>116063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39699" y="5521779"/>
          <a:ext cx="3402001" cy="347384"/>
        </a:xfrm>
        <a:prstGeom prst="roundRect">
          <a:avLst/>
        </a:prstGeom>
        <a:solidFill>
          <a:schemeClr val="bg1">
            <a:lumMod val="95000"/>
          </a:schemeClr>
        </a:solidFill>
        <a:ln w="9525" cmpd="sng">
          <a:solidFill>
            <a:schemeClr val="bg1">
              <a:lumMod val="9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baseline="0">
              <a:solidFill>
                <a:schemeClr val="tx1"/>
              </a:solidFill>
            </a:rPr>
            <a:t>Inspecciones HSE realizadas</a:t>
          </a:r>
          <a:endParaRPr lang="en-US" sz="1400" b="1">
            <a:solidFill>
              <a:schemeClr val="tx1"/>
            </a:solidFill>
          </a:endParaRPr>
        </a:p>
        <a:p>
          <a:pPr algn="ctr"/>
          <a:endParaRPr lang="en-US" sz="1400" b="1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11208</xdr:colOff>
      <xdr:row>10</xdr:row>
      <xdr:rowOff>100853</xdr:rowOff>
    </xdr:from>
    <xdr:to>
      <xdr:col>11</xdr:col>
      <xdr:colOff>11206</xdr:colOff>
      <xdr:row>12</xdr:row>
      <xdr:rowOff>78441</xdr:rowOff>
    </xdr:to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/>
      </xdr:nvSpPr>
      <xdr:spPr>
        <a:xfrm>
          <a:off x="3899649" y="2241177"/>
          <a:ext cx="242046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/>
            <a:t>% Reuniones de HSE</a:t>
          </a:r>
        </a:p>
      </xdr:txBody>
    </xdr:sp>
    <xdr:clientData/>
  </xdr:twoCellAnchor>
  <xdr:twoCellAnchor>
    <xdr:from>
      <xdr:col>12</xdr:col>
      <xdr:colOff>549088</xdr:colOff>
      <xdr:row>10</xdr:row>
      <xdr:rowOff>89647</xdr:rowOff>
    </xdr:from>
    <xdr:to>
      <xdr:col>16</xdr:col>
      <xdr:colOff>549088</xdr:colOff>
      <xdr:row>12</xdr:row>
      <xdr:rowOff>56029</xdr:rowOff>
    </xdr:to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7463117" y="2229971"/>
          <a:ext cx="2420471" cy="3473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/>
            <a:t>% Auditorías realizadas</a:t>
          </a:r>
          <a:endParaRPr lang="en-US" sz="14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435428</xdr:colOff>
          <xdr:row>2</xdr:row>
          <xdr:rowOff>149678</xdr:rowOff>
        </xdr:from>
        <xdr:to>
          <xdr:col>11</xdr:col>
          <xdr:colOff>122464</xdr:colOff>
          <xdr:row>10</xdr:row>
          <xdr:rowOff>27214</xdr:rowOff>
        </xdr:to>
        <xdr:pic>
          <xdr:nvPicPr>
            <xdr:cNvPr id="21" name="Picture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meeting chart'!A5:F22" spid="_x0000_s4790"/>
                </a:ext>
              </a:extLst>
            </xdr:cNvPicPr>
          </xdr:nvPicPr>
          <xdr:blipFill rotWithShape="1">
            <a:blip xmlns:r="http://schemas.openxmlformats.org/officeDocument/2006/relationships" r:embed="rId2"/>
            <a:srcRect l="17729" t="5109" r="13399" b="43799"/>
            <a:stretch>
              <a:fillRect/>
            </a:stretch>
          </xdr:blipFill>
          <xdr:spPr bwMode="auto">
            <a:xfrm>
              <a:off x="3755571" y="612321"/>
              <a:ext cx="2748643" cy="1401536"/>
            </a:xfrm>
            <a:prstGeom prst="rect">
              <a:avLst/>
            </a:prstGeom>
            <a:ln>
              <a:noFill/>
            </a:ln>
            <a:effectLst>
              <a:outerShdw blurRad="190500" algn="tl" rotWithShape="0">
                <a:srgbClr val="000000">
                  <a:alpha val="70000"/>
                </a:srgbClr>
              </a:outerShdw>
            </a:effec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285752</xdr:colOff>
          <xdr:row>2</xdr:row>
          <xdr:rowOff>163285</xdr:rowOff>
        </xdr:from>
        <xdr:to>
          <xdr:col>17</xdr:col>
          <xdr:colOff>0</xdr:colOff>
          <xdr:row>10</xdr:row>
          <xdr:rowOff>40821</xdr:rowOff>
        </xdr:to>
        <xdr:pic>
          <xdr:nvPicPr>
            <xdr:cNvPr id="22" name="Picture 21">
              <a:extLst>
                <a:ext uri="{FF2B5EF4-FFF2-40B4-BE49-F238E27FC236}">
                  <a16:creationId xmlns:a16="http://schemas.microsoft.com/office/drawing/2014/main" id="{00000000-0008-0000-0100-00001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audit chart'!$A$5:$I$25" spid="_x0000_s4791"/>
                </a:ext>
              </a:extLst>
            </xdr:cNvPicPr>
          </xdr:nvPicPr>
          <xdr:blipFill rotWithShape="1">
            <a:blip xmlns:r="http://schemas.openxmlformats.org/officeDocument/2006/relationships" r:embed="rId3"/>
            <a:srcRect l="21827" t="10672" r="25405" b="45536"/>
            <a:stretch>
              <a:fillRect/>
            </a:stretch>
          </xdr:blipFill>
          <xdr:spPr bwMode="auto">
            <a:xfrm>
              <a:off x="7199781" y="622726"/>
              <a:ext cx="2739837" cy="1401536"/>
            </a:xfrm>
            <a:prstGeom prst="rect">
              <a:avLst/>
            </a:prstGeom>
            <a:ln>
              <a:noFill/>
            </a:ln>
            <a:effectLst>
              <a:outerShdw blurRad="190500" algn="tl" rotWithShape="0">
                <a:srgbClr val="000000">
                  <a:alpha val="70000"/>
                </a:srgbClr>
              </a:outerShdw>
            </a:effectLst>
          </xdr:spPr>
        </xdr:pic>
        <xdr:clientData/>
      </xdr:twoCellAnchor>
    </mc:Choice>
    <mc:Fallback/>
  </mc:AlternateContent>
  <xdr:twoCellAnchor>
    <xdr:from>
      <xdr:col>6</xdr:col>
      <xdr:colOff>381001</xdr:colOff>
      <xdr:row>13</xdr:row>
      <xdr:rowOff>68036</xdr:rowOff>
    </xdr:from>
    <xdr:to>
      <xdr:col>11</xdr:col>
      <xdr:colOff>244929</xdr:colOff>
      <xdr:row>21</xdr:row>
      <xdr:rowOff>54428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272143</xdr:colOff>
      <xdr:row>13</xdr:row>
      <xdr:rowOff>27215</xdr:rowOff>
    </xdr:from>
    <xdr:to>
      <xdr:col>17</xdr:col>
      <xdr:colOff>0</xdr:colOff>
      <xdr:row>21</xdr:row>
      <xdr:rowOff>81643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392205</xdr:colOff>
      <xdr:row>22</xdr:row>
      <xdr:rowOff>44823</xdr:rowOff>
    </xdr:from>
    <xdr:to>
      <xdr:col>17</xdr:col>
      <xdr:colOff>1</xdr:colOff>
      <xdr:row>31</xdr:row>
      <xdr:rowOff>183775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</xdr:row>
      <xdr:rowOff>0</xdr:rowOff>
    </xdr:from>
    <xdr:to>
      <xdr:col>6</xdr:col>
      <xdr:colOff>76200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95250</xdr:rowOff>
    </xdr:from>
    <xdr:to>
      <xdr:col>7</xdr:col>
      <xdr:colOff>114300</xdr:colOff>
      <xdr:row>23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ohsin.zafar\Downloads\Mine\HSE%20Dashboard%20For%20Single%20Si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shboard"/>
      <sheetName val="Data"/>
      <sheetName val="LOP"/>
      <sheetName val="Sheet4 (2)"/>
      <sheetName val="Performance monitoring"/>
      <sheetName val="calc"/>
    </sheetNames>
    <sheetDataSet>
      <sheetData sheetId="0" refreshError="1"/>
      <sheetData sheetId="1" refreshError="1"/>
      <sheetData sheetId="2" refreshError="1">
        <row r="1">
          <cell r="A1" t="str">
            <v>Projects</v>
          </cell>
        </row>
        <row r="2">
          <cell r="A2" t="str">
            <v>Site 1</v>
          </cell>
        </row>
        <row r="3">
          <cell r="A3" t="str">
            <v>Site 2</v>
          </cell>
        </row>
        <row r="4">
          <cell r="A4" t="str">
            <v>Site 3</v>
          </cell>
        </row>
        <row r="5">
          <cell r="A5" t="str">
            <v>Site 4</v>
          </cell>
        </row>
        <row r="6">
          <cell r="A6" t="str">
            <v>Site 5</v>
          </cell>
        </row>
        <row r="7">
          <cell r="A7" t="str">
            <v>Site 6</v>
          </cell>
        </row>
        <row r="8">
          <cell r="A8" t="str">
            <v>Site 7</v>
          </cell>
        </row>
        <row r="9">
          <cell r="A9" t="str">
            <v>Site 8</v>
          </cell>
        </row>
        <row r="10">
          <cell r="A10" t="str">
            <v>Site 9</v>
          </cell>
        </row>
        <row r="11">
          <cell r="A11" t="str">
            <v>Site 10</v>
          </cell>
        </row>
        <row r="12">
          <cell r="A12" t="str">
            <v>Site 11</v>
          </cell>
        </row>
        <row r="13">
          <cell r="A13" t="str">
            <v>Site 12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"/>
  <sheetViews>
    <sheetView showGridLines="0" zoomScale="130" zoomScaleNormal="130" zoomScaleSheetLayoutView="80" zoomScalePageLayoutView="90" workbookViewId="0">
      <selection activeCell="B17" sqref="B17"/>
    </sheetView>
  </sheetViews>
  <sheetFormatPr baseColWidth="10" defaultColWidth="9.140625" defaultRowHeight="15" x14ac:dyDescent="0.25"/>
  <cols>
    <col min="1" max="1" width="16" style="1" bestFit="1" customWidth="1"/>
    <col min="2" max="2" width="36.140625" style="1" bestFit="1" customWidth="1"/>
    <col min="3" max="6" width="7.7109375" style="1" bestFit="1" customWidth="1"/>
    <col min="7" max="16384" width="9.140625" style="1"/>
  </cols>
  <sheetData>
    <row r="1" spans="1:14" ht="26.25" x14ac:dyDescent="0.4">
      <c r="A1" s="30" t="s">
        <v>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4.95" customHeight="1" x14ac:dyDescent="0.25">
      <c r="A2" s="26" t="s">
        <v>1</v>
      </c>
      <c r="B2" s="26"/>
      <c r="C2" s="17" t="s">
        <v>40</v>
      </c>
      <c r="D2" s="17" t="s">
        <v>4</v>
      </c>
      <c r="E2" s="17" t="s">
        <v>5</v>
      </c>
      <c r="F2" s="17" t="s">
        <v>41</v>
      </c>
      <c r="G2" s="17" t="s">
        <v>7</v>
      </c>
      <c r="H2" s="17" t="s">
        <v>8</v>
      </c>
      <c r="I2" s="17" t="s">
        <v>9</v>
      </c>
      <c r="J2" s="17" t="s">
        <v>42</v>
      </c>
      <c r="K2" s="17" t="s">
        <v>11</v>
      </c>
      <c r="L2" s="17" t="s">
        <v>12</v>
      </c>
      <c r="M2" s="17" t="s">
        <v>13</v>
      </c>
      <c r="N2" s="17" t="s">
        <v>43</v>
      </c>
    </row>
    <row r="3" spans="1:14" ht="15" customHeight="1" x14ac:dyDescent="0.25">
      <c r="A3" s="27" t="s">
        <v>2</v>
      </c>
      <c r="B3" s="2" t="s">
        <v>30</v>
      </c>
      <c r="C3" s="4">
        <v>3329</v>
      </c>
      <c r="D3" s="4">
        <v>3428</v>
      </c>
      <c r="E3" s="4">
        <v>2904</v>
      </c>
      <c r="F3" s="4">
        <v>2873</v>
      </c>
      <c r="G3" s="4">
        <v>3312</v>
      </c>
      <c r="H3" s="4">
        <v>98</v>
      </c>
      <c r="I3" s="4">
        <v>3432</v>
      </c>
      <c r="J3" s="4">
        <v>0</v>
      </c>
      <c r="K3" s="4">
        <v>0</v>
      </c>
      <c r="L3" s="4">
        <v>0</v>
      </c>
      <c r="M3" s="4">
        <v>0</v>
      </c>
      <c r="N3" s="4">
        <v>0</v>
      </c>
    </row>
    <row r="4" spans="1:14" x14ac:dyDescent="0.25">
      <c r="A4" s="28"/>
      <c r="B4" s="2" t="s">
        <v>44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</row>
    <row r="5" spans="1:14" x14ac:dyDescent="0.25">
      <c r="A5" s="28"/>
      <c r="B5" s="2" t="s">
        <v>31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1</v>
      </c>
      <c r="I5" s="4">
        <v>1</v>
      </c>
      <c r="J5" s="4">
        <v>0</v>
      </c>
      <c r="K5" s="4">
        <v>0</v>
      </c>
      <c r="L5" s="4">
        <v>0</v>
      </c>
      <c r="M5" s="4">
        <v>0</v>
      </c>
      <c r="N5" s="4">
        <v>0</v>
      </c>
    </row>
    <row r="6" spans="1:14" x14ac:dyDescent="0.25">
      <c r="A6" s="28"/>
      <c r="B6" s="2" t="s">
        <v>32</v>
      </c>
      <c r="C6" s="4">
        <v>10</v>
      </c>
      <c r="D6" s="4">
        <v>12</v>
      </c>
      <c r="E6" s="4">
        <v>15</v>
      </c>
      <c r="F6" s="4">
        <v>16</v>
      </c>
      <c r="G6" s="4">
        <v>17</v>
      </c>
      <c r="H6" s="4">
        <v>9</v>
      </c>
      <c r="I6" s="4">
        <v>10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x14ac:dyDescent="0.25">
      <c r="A7" s="28"/>
      <c r="B7" s="2" t="s">
        <v>38</v>
      </c>
      <c r="C7" s="5">
        <v>14</v>
      </c>
      <c r="D7" s="5">
        <v>15</v>
      </c>
      <c r="E7" s="5">
        <v>15</v>
      </c>
      <c r="F7" s="5">
        <v>16</v>
      </c>
      <c r="G7" s="5">
        <v>15</v>
      </c>
      <c r="H7" s="5">
        <v>15</v>
      </c>
      <c r="I7" s="5">
        <v>15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x14ac:dyDescent="0.25">
      <c r="A8" s="28"/>
      <c r="B8" s="2" t="s">
        <v>33</v>
      </c>
      <c r="C8" s="4">
        <v>3</v>
      </c>
      <c r="D8" s="4">
        <v>6</v>
      </c>
      <c r="E8" s="4">
        <v>2</v>
      </c>
      <c r="F8" s="4">
        <v>2</v>
      </c>
      <c r="G8" s="4">
        <v>3</v>
      </c>
      <c r="H8" s="4">
        <v>5</v>
      </c>
      <c r="I8" s="4">
        <v>1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x14ac:dyDescent="0.25">
      <c r="A9" s="28"/>
      <c r="B9" s="2" t="s">
        <v>34</v>
      </c>
      <c r="C9" s="3">
        <v>0</v>
      </c>
      <c r="D9" s="3">
        <v>0</v>
      </c>
      <c r="E9" s="3">
        <v>1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x14ac:dyDescent="0.25">
      <c r="A10" s="28"/>
      <c r="B10" s="2" t="s">
        <v>35</v>
      </c>
      <c r="C10" s="3">
        <v>5</v>
      </c>
      <c r="D10" s="3">
        <v>14</v>
      </c>
      <c r="E10" s="3">
        <v>5</v>
      </c>
      <c r="F10" s="3">
        <v>4</v>
      </c>
      <c r="G10" s="3">
        <v>3</v>
      </c>
      <c r="H10" s="3">
        <v>8</v>
      </c>
      <c r="I10" s="3">
        <v>9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x14ac:dyDescent="0.25">
      <c r="A11" s="28"/>
      <c r="B11" s="2" t="s">
        <v>37</v>
      </c>
      <c r="C11" s="3">
        <v>2</v>
      </c>
      <c r="D11" s="3">
        <v>3</v>
      </c>
      <c r="E11" s="3">
        <v>4</v>
      </c>
      <c r="F11" s="3">
        <v>1</v>
      </c>
      <c r="G11" s="3">
        <v>2</v>
      </c>
      <c r="H11" s="3">
        <v>4</v>
      </c>
      <c r="I11" s="3">
        <v>6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x14ac:dyDescent="0.25">
      <c r="A12" s="29"/>
      <c r="B12" s="2" t="s">
        <v>36</v>
      </c>
      <c r="C12" s="3">
        <v>1</v>
      </c>
      <c r="D12" s="3">
        <v>0</v>
      </c>
      <c r="E12" s="4">
        <v>0</v>
      </c>
      <c r="F12" s="4">
        <v>0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</row>
    <row r="13" spans="1:14" x14ac:dyDescent="0.25">
      <c r="A13" s="24"/>
      <c r="B13" s="21"/>
      <c r="C13" s="22"/>
      <c r="D13" s="22"/>
      <c r="E13" s="23"/>
      <c r="F13" s="23"/>
      <c r="G13" s="9"/>
      <c r="H13" s="9"/>
      <c r="I13" s="9"/>
      <c r="J13" s="9"/>
      <c r="K13" s="9"/>
      <c r="L13" s="9"/>
      <c r="M13" s="9"/>
      <c r="N13" s="9"/>
    </row>
    <row r="14" spans="1:14" x14ac:dyDescent="0.25">
      <c r="A14" s="31" t="s">
        <v>39</v>
      </c>
      <c r="B14" s="31"/>
    </row>
    <row r="15" spans="1:14" s="20" customFormat="1" ht="24.75" customHeight="1" x14ac:dyDescent="0.25">
      <c r="A15" s="25" t="str">
        <f>B8</f>
        <v>Reuniones de HSE</v>
      </c>
      <c r="B15" s="25">
        <v>2</v>
      </c>
    </row>
    <row r="16" spans="1:14" s="20" customFormat="1" ht="24.75" customHeight="1" x14ac:dyDescent="0.25">
      <c r="A16" s="25" t="str">
        <f>B9</f>
        <v>Auditorías realizadas</v>
      </c>
      <c r="B16" s="25">
        <v>0</v>
      </c>
    </row>
  </sheetData>
  <mergeCells count="4">
    <mergeCell ref="A2:B2"/>
    <mergeCell ref="A3:A12"/>
    <mergeCell ref="A1:N1"/>
    <mergeCell ref="A14:B14"/>
  </mergeCells>
  <phoneticPr fontId="10" type="noConversion"/>
  <printOptions horizontalCentered="1"/>
  <pageMargins left="0.43307086614173229" right="0.43307086614173229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33"/>
  <sheetViews>
    <sheetView showGridLines="0" zoomScaleNormal="100" workbookViewId="0">
      <selection activeCell="V22" sqref="V22"/>
    </sheetView>
  </sheetViews>
  <sheetFormatPr baseColWidth="10" defaultColWidth="8.85546875" defaultRowHeight="15" x14ac:dyDescent="0.25"/>
  <cols>
    <col min="6" max="6" width="3.85546875" customWidth="1"/>
    <col min="18" max="18" width="6" customWidth="1"/>
    <col min="22" max="22" width="26.85546875" customWidth="1"/>
    <col min="24" max="38" width="9.140625" style="18"/>
  </cols>
  <sheetData>
    <row r="1" spans="1:36" ht="36" customHeight="1" x14ac:dyDescent="0.25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X1" s="18" t="s">
        <v>16</v>
      </c>
      <c r="Y1" s="18">
        <f>Data!C5</f>
        <v>0</v>
      </c>
      <c r="Z1" s="18">
        <f>Data!D5</f>
        <v>0</v>
      </c>
      <c r="AA1" s="18">
        <f>Data!E5</f>
        <v>0</v>
      </c>
      <c r="AB1" s="18">
        <f>Data!F5</f>
        <v>0</v>
      </c>
      <c r="AC1" s="18">
        <f>Data!G5</f>
        <v>0</v>
      </c>
      <c r="AD1" s="18">
        <f>Data!H5</f>
        <v>1</v>
      </c>
      <c r="AE1" s="18">
        <f>Data!I5</f>
        <v>1</v>
      </c>
      <c r="AF1" s="18">
        <f>Data!J5</f>
        <v>0</v>
      </c>
      <c r="AG1" s="18">
        <f>Data!K5</f>
        <v>0</v>
      </c>
      <c r="AH1" s="18">
        <f>Data!L5</f>
        <v>0</v>
      </c>
      <c r="AI1" s="18">
        <f>Data!M5</f>
        <v>0</v>
      </c>
      <c r="AJ1" s="18">
        <f>Data!N5</f>
        <v>0</v>
      </c>
    </row>
    <row r="2" spans="1:36" ht="12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36" x14ac:dyDescent="0.25">
      <c r="X3" s="18" t="s">
        <v>17</v>
      </c>
      <c r="Y3" s="18">
        <f>Data!C6</f>
        <v>10</v>
      </c>
      <c r="Z3" s="18">
        <f>Data!D6</f>
        <v>12</v>
      </c>
      <c r="AA3" s="18">
        <f>Data!E6</f>
        <v>15</v>
      </c>
      <c r="AB3" s="18">
        <f>Data!F6</f>
        <v>16</v>
      </c>
      <c r="AC3" s="18">
        <f>Data!G6</f>
        <v>17</v>
      </c>
      <c r="AD3" s="18">
        <f>Data!H6</f>
        <v>9</v>
      </c>
      <c r="AE3" s="18">
        <f>Data!I6</f>
        <v>10</v>
      </c>
      <c r="AF3" s="18">
        <f>Data!J6</f>
        <v>0</v>
      </c>
      <c r="AG3" s="18">
        <f>Data!K6</f>
        <v>0</v>
      </c>
      <c r="AH3" s="18">
        <f>Data!L6</f>
        <v>0</v>
      </c>
      <c r="AI3" s="18">
        <f>Data!M6</f>
        <v>0</v>
      </c>
      <c r="AJ3" s="18">
        <f>Data!N6</f>
        <v>0</v>
      </c>
    </row>
    <row r="5" spans="1:36" x14ac:dyDescent="0.25">
      <c r="X5" s="18" t="s">
        <v>18</v>
      </c>
      <c r="Y5" s="18">
        <f>Data!C7</f>
        <v>14</v>
      </c>
      <c r="Z5" s="18">
        <f>Data!D7</f>
        <v>15</v>
      </c>
      <c r="AA5" s="18">
        <f>Data!E7</f>
        <v>15</v>
      </c>
      <c r="AB5" s="18">
        <f>Data!F7</f>
        <v>16</v>
      </c>
      <c r="AC5" s="18">
        <f>Data!G7</f>
        <v>15</v>
      </c>
      <c r="AD5" s="18">
        <f>Data!H7</f>
        <v>15</v>
      </c>
      <c r="AE5" s="18">
        <f>Data!I7</f>
        <v>15</v>
      </c>
      <c r="AF5" s="18">
        <f>Data!J7</f>
        <v>0</v>
      </c>
      <c r="AG5" s="18">
        <f>Data!K7</f>
        <v>0</v>
      </c>
      <c r="AH5" s="18">
        <f>Data!L7</f>
        <v>0</v>
      </c>
      <c r="AI5" s="18">
        <f>Data!M7</f>
        <v>0</v>
      </c>
      <c r="AJ5" s="18">
        <f>Data!N7</f>
        <v>0</v>
      </c>
    </row>
    <row r="21" spans="1:5" x14ac:dyDescent="0.25">
      <c r="A21" s="33"/>
      <c r="B21" s="33"/>
      <c r="C21" s="33"/>
      <c r="D21" s="33"/>
      <c r="E21" s="33"/>
    </row>
    <row r="22" spans="1:5" x14ac:dyDescent="0.25">
      <c r="A22" s="33"/>
      <c r="B22" s="33"/>
      <c r="C22" s="33"/>
      <c r="D22" s="33"/>
      <c r="E22" s="33"/>
    </row>
    <row r="26" spans="1:5" x14ac:dyDescent="0.25">
      <c r="A26" s="33"/>
      <c r="B26" s="33"/>
      <c r="C26" s="33"/>
      <c r="D26" s="33"/>
      <c r="E26" s="33"/>
    </row>
    <row r="27" spans="1:5" x14ac:dyDescent="0.25">
      <c r="A27" s="33"/>
      <c r="B27" s="33"/>
      <c r="C27" s="33"/>
      <c r="D27" s="33"/>
      <c r="E27" s="33"/>
    </row>
    <row r="31" spans="1:5" x14ac:dyDescent="0.25">
      <c r="A31" s="33"/>
      <c r="B31" s="33"/>
      <c r="C31" s="33"/>
      <c r="D31" s="33"/>
      <c r="E31" s="33"/>
    </row>
    <row r="32" spans="1:5" x14ac:dyDescent="0.25">
      <c r="A32" s="33"/>
      <c r="B32" s="33"/>
      <c r="C32" s="33"/>
      <c r="D32" s="33"/>
      <c r="E32" s="33"/>
    </row>
    <row r="33" ht="7.5" customHeight="1" x14ac:dyDescent="0.25"/>
  </sheetData>
  <mergeCells count="4">
    <mergeCell ref="A1:Q1"/>
    <mergeCell ref="A21:E22"/>
    <mergeCell ref="A26:E27"/>
    <mergeCell ref="A31:E32"/>
  </mergeCells>
  <printOptions horizontalCentered="1" verticalCentered="1"/>
  <pageMargins left="0.7" right="0.7" top="0.75" bottom="0.75" header="0.3" footer="0.3"/>
  <pageSetup scale="76" orientation="landscape" r:id="rId1"/>
  <colBreaks count="1" manualBreakCount="1">
    <brk id="18" max="1048575" man="1"/>
  </colBreaks>
  <drawing r:id="rId2"/>
  <legacyDrawing r:id="rId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first="1" last="1" displayXAxis="1" xr2:uid="{00000000-0003-0000-0100-000002000000}">
          <x14:colorSeries rgb="FF5F5F5F"/>
          <x14:colorNegative rgb="FFFFB620"/>
          <x14:colorAxis rgb="FF000000"/>
          <x14:colorMarkers rgb="FFD70077"/>
          <x14:colorFirst rgb="FF5687C2"/>
          <x14:colorLast rgb="FF359CEB"/>
          <x14:colorHigh rgb="FF56BE79"/>
          <x14:colorLow rgb="FFFF5055"/>
          <x14:sparklines>
            <x14:sparkline>
              <xm:f>Dashboard!Y1:AJ1</xm:f>
              <xm:sqref>A21</xm:sqref>
            </x14:sparkline>
          </x14:sparklines>
        </x14:sparklineGroup>
        <x14:sparklineGroup displayEmptyCellsAs="gap" markers="1" first="1" last="1" xr2:uid="{00000000-0003-0000-0100-000001000000}">
          <x14:colorSeries rgb="FF00B050"/>
          <x14:colorNegative rgb="FFFF0000"/>
          <x14:colorAxis rgb="FF000000"/>
          <x14:colorMarkers rgb="FF0070C0"/>
          <x14:colorFirst rgb="FFFFC000"/>
          <x14:colorLast rgb="FFFFC000"/>
          <x14:colorHigh rgb="FF00B050"/>
          <x14:colorLow rgb="FFFF0000"/>
          <x14:sparklines>
            <x14:sparkline>
              <xm:f>Dashboard!Y3:AJ3</xm:f>
              <xm:sqref>A26</xm:sqref>
            </x14:sparkline>
          </x14:sparklines>
        </x14:sparklineGroup>
        <x14:sparklineGroup displayEmptyCellsAs="gap" markers="1" first="1" last="1" xr2:uid="{00000000-0003-0000-0100-000000000000}">
          <x14:colorSeries theme="1"/>
          <x14:colorNegative theme="9"/>
          <x14:colorAxis rgb="FF000000"/>
          <x14:colorMarkers theme="8"/>
          <x14:colorFirst theme="4"/>
          <x14:colorLast theme="5"/>
          <x14:colorHigh theme="6"/>
          <x14:colorLow theme="7"/>
          <x14:sparklines>
            <x14:sparkline>
              <xm:f>Dashboard!Y5:AJ5</xm:f>
              <xm:sqref>A31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5"/>
  <sheetViews>
    <sheetView showGridLines="0" topLeftCell="A10" zoomScale="85" zoomScaleNormal="85" zoomScaleSheetLayoutView="80" zoomScalePageLayoutView="90" workbookViewId="0">
      <selection activeCell="L33" sqref="L33"/>
    </sheetView>
  </sheetViews>
  <sheetFormatPr baseColWidth="10" defaultColWidth="9.140625" defaultRowHeight="15" x14ac:dyDescent="0.25"/>
  <cols>
    <col min="1" max="1" width="22.85546875" style="1" bestFit="1" customWidth="1"/>
    <col min="2" max="16384" width="9.140625" style="1"/>
  </cols>
  <sheetData>
    <row r="1" spans="1:14" x14ac:dyDescent="0.25">
      <c r="A1" s="6" t="s">
        <v>1</v>
      </c>
      <c r="B1" s="6" t="s">
        <v>0</v>
      </c>
      <c r="C1" s="6" t="s">
        <v>4</v>
      </c>
      <c r="D1" s="6" t="s">
        <v>5</v>
      </c>
      <c r="E1" s="6" t="s">
        <v>6</v>
      </c>
      <c r="F1" s="6" t="s">
        <v>7</v>
      </c>
      <c r="G1" s="6" t="s">
        <v>8</v>
      </c>
      <c r="H1" s="6" t="s">
        <v>9</v>
      </c>
      <c r="I1" s="6" t="s">
        <v>10</v>
      </c>
      <c r="J1" s="6" t="s">
        <v>11</v>
      </c>
      <c r="K1" s="6" t="s">
        <v>12</v>
      </c>
      <c r="L1" s="6" t="s">
        <v>13</v>
      </c>
      <c r="M1" s="6" t="s">
        <v>14</v>
      </c>
      <c r="N1" s="1" t="s">
        <v>15</v>
      </c>
    </row>
    <row r="2" spans="1:14" x14ac:dyDescent="0.25">
      <c r="A2" s="6" t="str">
        <f>Data!B3</f>
        <v>Horas hombre totales trabajadas</v>
      </c>
      <c r="B2" s="6">
        <f>Data!C3</f>
        <v>3329</v>
      </c>
      <c r="C2" s="6">
        <f>Data!D3</f>
        <v>3428</v>
      </c>
      <c r="D2" s="6">
        <f>Data!E3</f>
        <v>2904</v>
      </c>
      <c r="E2" s="6">
        <f>Data!F3</f>
        <v>2873</v>
      </c>
      <c r="F2" s="6">
        <f>Data!G3</f>
        <v>3312</v>
      </c>
      <c r="G2" s="6">
        <f>Data!H3</f>
        <v>98</v>
      </c>
      <c r="H2" s="6">
        <f>Data!I3</f>
        <v>3432</v>
      </c>
      <c r="I2" s="6">
        <f>Data!J3</f>
        <v>0</v>
      </c>
      <c r="J2" s="6">
        <f>Data!K3</f>
        <v>0</v>
      </c>
      <c r="K2" s="6">
        <f>Data!L3</f>
        <v>0</v>
      </c>
      <c r="L2" s="6">
        <f>Data!M3</f>
        <v>0</v>
      </c>
      <c r="M2" s="6">
        <f>Data!N3</f>
        <v>0</v>
      </c>
      <c r="N2" s="7">
        <f>AVERAGE(B2:M2)</f>
        <v>1614.6666666666667</v>
      </c>
    </row>
    <row r="6" spans="1:14" x14ac:dyDescent="0.25">
      <c r="A6" s="8"/>
    </row>
    <row r="10" spans="1:14" x14ac:dyDescent="0.25">
      <c r="A10" s="6" t="s">
        <v>1</v>
      </c>
      <c r="B10" s="6" t="s">
        <v>0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  <c r="N10" s="1" t="s">
        <v>15</v>
      </c>
    </row>
    <row r="11" spans="1:14" x14ac:dyDescent="0.25">
      <c r="A11" s="6" t="str">
        <f>Data!B4</f>
        <v>Horas hombre totales trabajadas contratistas</v>
      </c>
      <c r="B11" s="6">
        <f>Data!C4</f>
        <v>0</v>
      </c>
      <c r="C11" s="6">
        <f>Data!D4</f>
        <v>0</v>
      </c>
      <c r="D11" s="6">
        <f>Data!E4</f>
        <v>0</v>
      </c>
      <c r="E11" s="6">
        <f>Data!F4</f>
        <v>0</v>
      </c>
      <c r="F11" s="6">
        <f>Data!G4</f>
        <v>0</v>
      </c>
      <c r="G11" s="6">
        <f>Data!H4</f>
        <v>0</v>
      </c>
      <c r="H11" s="6">
        <f>Data!I4</f>
        <v>0</v>
      </c>
      <c r="I11" s="6">
        <f>Data!J4</f>
        <v>0</v>
      </c>
      <c r="J11" s="6">
        <f>Data!K4</f>
        <v>0</v>
      </c>
      <c r="K11" s="6">
        <f>Data!L4</f>
        <v>0</v>
      </c>
      <c r="L11" s="6">
        <f>Data!M4</f>
        <v>0</v>
      </c>
      <c r="M11" s="6">
        <f>Data!N4</f>
        <v>0</v>
      </c>
      <c r="N11" s="7">
        <f>AVERAGE(B11:M11)</f>
        <v>0</v>
      </c>
    </row>
    <row r="14" spans="1:14" x14ac:dyDescent="0.25">
      <c r="A14" s="8"/>
    </row>
    <row r="18" spans="1:13" x14ac:dyDescent="0.25">
      <c r="A18" s="6" t="s">
        <v>1</v>
      </c>
      <c r="B18" s="6" t="s">
        <v>0</v>
      </c>
      <c r="C18" s="6" t="s">
        <v>4</v>
      </c>
      <c r="D18" s="6" t="s">
        <v>5</v>
      </c>
      <c r="E18" s="6" t="s">
        <v>6</v>
      </c>
      <c r="F18" s="6" t="s">
        <v>7</v>
      </c>
      <c r="G18" s="6" t="s">
        <v>8</v>
      </c>
      <c r="H18" s="6" t="s">
        <v>9</v>
      </c>
      <c r="I18" s="6" t="s">
        <v>10</v>
      </c>
      <c r="J18" s="6" t="s">
        <v>11</v>
      </c>
      <c r="K18" s="6" t="s">
        <v>12</v>
      </c>
      <c r="L18" s="6" t="s">
        <v>13</v>
      </c>
      <c r="M18" s="6" t="s">
        <v>14</v>
      </c>
    </row>
    <row r="19" spans="1:13" x14ac:dyDescent="0.25">
      <c r="A19" s="1" t="s">
        <v>27</v>
      </c>
      <c r="B19" s="9">
        <f>Data!C10</f>
        <v>5</v>
      </c>
      <c r="C19" s="9">
        <f>Data!D10</f>
        <v>14</v>
      </c>
      <c r="D19" s="9">
        <f>Data!E10</f>
        <v>5</v>
      </c>
      <c r="E19" s="9">
        <f>Data!F10</f>
        <v>4</v>
      </c>
      <c r="F19" s="9">
        <f>Data!G10</f>
        <v>3</v>
      </c>
      <c r="G19" s="9">
        <f>Data!H10</f>
        <v>8</v>
      </c>
      <c r="H19" s="9">
        <f>Data!I10</f>
        <v>9</v>
      </c>
      <c r="I19" s="9">
        <f>Data!J10</f>
        <v>0</v>
      </c>
      <c r="J19" s="9">
        <f>Data!K10</f>
        <v>0</v>
      </c>
      <c r="K19" s="9">
        <f>Data!L10</f>
        <v>0</v>
      </c>
      <c r="L19" s="9">
        <f>Data!M10</f>
        <v>0</v>
      </c>
      <c r="M19" s="9">
        <f>Data!N10</f>
        <v>0</v>
      </c>
    </row>
    <row r="21" spans="1:13" x14ac:dyDescent="0.25">
      <c r="A21" s="6" t="s">
        <v>1</v>
      </c>
      <c r="B21" s="6" t="s">
        <v>0</v>
      </c>
      <c r="C21" s="6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12</v>
      </c>
      <c r="L21" s="6" t="s">
        <v>13</v>
      </c>
      <c r="M21" s="6" t="s">
        <v>14</v>
      </c>
    </row>
    <row r="22" spans="1:13" x14ac:dyDescent="0.25">
      <c r="A22" s="1" t="s">
        <v>28</v>
      </c>
      <c r="B22" s="9">
        <f>Data!C11</f>
        <v>2</v>
      </c>
      <c r="C22" s="9">
        <f>Data!D11</f>
        <v>3</v>
      </c>
      <c r="D22" s="9">
        <f>Data!E11</f>
        <v>4</v>
      </c>
      <c r="E22" s="9">
        <f>Data!F11</f>
        <v>1</v>
      </c>
      <c r="F22" s="9">
        <f>Data!G11</f>
        <v>2</v>
      </c>
      <c r="G22" s="9">
        <f>Data!H11</f>
        <v>4</v>
      </c>
      <c r="H22" s="9">
        <f>Data!I11</f>
        <v>6</v>
      </c>
      <c r="I22" s="9">
        <f>Data!J11</f>
        <v>0</v>
      </c>
      <c r="J22" s="9">
        <f>Data!K11</f>
        <v>0</v>
      </c>
      <c r="K22" s="9">
        <f>Data!L11</f>
        <v>0</v>
      </c>
      <c r="L22" s="9">
        <f>Data!M11</f>
        <v>0</v>
      </c>
      <c r="M22" s="9">
        <f>Data!N11</f>
        <v>0</v>
      </c>
    </row>
    <row r="23" spans="1:13" x14ac:dyDescent="0.25">
      <c r="B23" s="9"/>
    </row>
    <row r="24" spans="1:13" x14ac:dyDescent="0.25">
      <c r="A24" s="6" t="s">
        <v>1</v>
      </c>
      <c r="B24" s="6" t="s">
        <v>0</v>
      </c>
      <c r="C24" s="6" t="s">
        <v>4</v>
      </c>
      <c r="D24" s="6" t="s">
        <v>5</v>
      </c>
      <c r="E24" s="6" t="s">
        <v>6</v>
      </c>
      <c r="F24" s="6" t="s">
        <v>7</v>
      </c>
      <c r="G24" s="6" t="s">
        <v>8</v>
      </c>
      <c r="H24" s="6" t="s">
        <v>9</v>
      </c>
      <c r="I24" s="6" t="s">
        <v>10</v>
      </c>
      <c r="J24" s="6" t="s">
        <v>11</v>
      </c>
      <c r="K24" s="6" t="s">
        <v>12</v>
      </c>
      <c r="L24" s="6" t="s">
        <v>13</v>
      </c>
      <c r="M24" s="6" t="s">
        <v>14</v>
      </c>
    </row>
    <row r="25" spans="1:13" x14ac:dyDescent="0.25">
      <c r="A25" s="1" t="s">
        <v>29</v>
      </c>
      <c r="B25" s="9">
        <f>Data!C12</f>
        <v>1</v>
      </c>
      <c r="C25" s="9">
        <f>Data!D12</f>
        <v>0</v>
      </c>
      <c r="D25" s="9">
        <f>Data!E12</f>
        <v>0</v>
      </c>
      <c r="E25" s="9">
        <f>Data!F12</f>
        <v>0</v>
      </c>
      <c r="F25" s="9">
        <f>Data!G12</f>
        <v>0</v>
      </c>
      <c r="G25" s="9">
        <f>Data!H12</f>
        <v>0</v>
      </c>
      <c r="H25" s="9">
        <f>Data!I12</f>
        <v>0</v>
      </c>
      <c r="I25" s="9">
        <f>Data!J12</f>
        <v>1</v>
      </c>
      <c r="J25" s="9">
        <f>Data!K12</f>
        <v>0</v>
      </c>
      <c r="K25" s="9">
        <f>Data!L12</f>
        <v>0</v>
      </c>
      <c r="L25" s="9">
        <f>Data!M12</f>
        <v>0</v>
      </c>
      <c r="M25" s="9">
        <f>Data!N12</f>
        <v>0</v>
      </c>
    </row>
  </sheetData>
  <printOptions horizontalCentered="1"/>
  <pageMargins left="0.43307086614173229" right="0.43307086614173229" top="0.74803149606299213" bottom="0.74803149606299213" header="0.31496062992125984" footer="0.31496062992125984"/>
  <pageSetup paperSize="9" scale="68" orientation="landscape" r:id="rId1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00000000-0003-0000-0200-000004000000}">
          <x14:colorSeries theme="3"/>
          <x14:colorNegative theme="9"/>
          <x14:colorAxis rgb="FF000000"/>
          <x14:colorMarkers theme="8"/>
          <x14:colorFirst theme="4"/>
          <x14:colorLast theme="5"/>
          <x14:colorHigh theme="6"/>
          <x14:colorLow theme="7"/>
          <x14:sparklines>
            <x14:sparkline>
              <xm:f>'Data analysis'!B11:M11</xm:f>
              <xm:sqref>A14</xm:sqref>
            </x14:sparkline>
          </x14:sparklines>
        </x14:sparklineGroup>
        <x14:sparklineGroup type="column" displayEmptyCellsAs="gap" markers="1" xr2:uid="{00000000-0003-0000-0200-000003000000}">
          <x14:colorSeries theme="3"/>
          <x14:colorNegative theme="9"/>
          <x14:colorAxis rgb="FF000000"/>
          <x14:colorMarkers theme="8"/>
          <x14:colorFirst theme="4"/>
          <x14:colorLast theme="5"/>
          <x14:colorHigh theme="6"/>
          <x14:colorLow theme="7"/>
          <x14:sparklines>
            <x14:sparkline>
              <xm:f>'Data analysis'!B2:M2</xm:f>
              <xm:sqref>A6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4"/>
  <sheetViews>
    <sheetView showGridLines="0" workbookViewId="0">
      <selection activeCell="H18" sqref="H18"/>
    </sheetView>
  </sheetViews>
  <sheetFormatPr baseColWidth="10" defaultColWidth="8.85546875" defaultRowHeight="12" x14ac:dyDescent="0.2"/>
  <cols>
    <col min="1" max="1" width="10" style="10" bestFit="1" customWidth="1"/>
    <col min="2" max="2" width="13.28515625" style="10" bestFit="1" customWidth="1"/>
    <col min="3" max="256" width="9.140625" style="10"/>
    <col min="257" max="257" width="10" style="10" bestFit="1" customWidth="1"/>
    <col min="258" max="258" width="13.28515625" style="10" bestFit="1" customWidth="1"/>
    <col min="259" max="512" width="9.140625" style="10"/>
    <col min="513" max="513" width="10" style="10" bestFit="1" customWidth="1"/>
    <col min="514" max="514" width="13.28515625" style="10" bestFit="1" customWidth="1"/>
    <col min="515" max="768" width="9.140625" style="10"/>
    <col min="769" max="769" width="10" style="10" bestFit="1" customWidth="1"/>
    <col min="770" max="770" width="13.28515625" style="10" bestFit="1" customWidth="1"/>
    <col min="771" max="1024" width="9.140625" style="10"/>
    <col min="1025" max="1025" width="10" style="10" bestFit="1" customWidth="1"/>
    <col min="1026" max="1026" width="13.28515625" style="10" bestFit="1" customWidth="1"/>
    <col min="1027" max="1280" width="9.140625" style="10"/>
    <col min="1281" max="1281" width="10" style="10" bestFit="1" customWidth="1"/>
    <col min="1282" max="1282" width="13.28515625" style="10" bestFit="1" customWidth="1"/>
    <col min="1283" max="1536" width="9.140625" style="10"/>
    <col min="1537" max="1537" width="10" style="10" bestFit="1" customWidth="1"/>
    <col min="1538" max="1538" width="13.28515625" style="10" bestFit="1" customWidth="1"/>
    <col min="1539" max="1792" width="9.140625" style="10"/>
    <col min="1793" max="1793" width="10" style="10" bestFit="1" customWidth="1"/>
    <col min="1794" max="1794" width="13.28515625" style="10" bestFit="1" customWidth="1"/>
    <col min="1795" max="2048" width="9.140625" style="10"/>
    <col min="2049" max="2049" width="10" style="10" bestFit="1" customWidth="1"/>
    <col min="2050" max="2050" width="13.28515625" style="10" bestFit="1" customWidth="1"/>
    <col min="2051" max="2304" width="9.140625" style="10"/>
    <col min="2305" max="2305" width="10" style="10" bestFit="1" customWidth="1"/>
    <col min="2306" max="2306" width="13.28515625" style="10" bestFit="1" customWidth="1"/>
    <col min="2307" max="2560" width="9.140625" style="10"/>
    <col min="2561" max="2561" width="10" style="10" bestFit="1" customWidth="1"/>
    <col min="2562" max="2562" width="13.28515625" style="10" bestFit="1" customWidth="1"/>
    <col min="2563" max="2816" width="9.140625" style="10"/>
    <col min="2817" max="2817" width="10" style="10" bestFit="1" customWidth="1"/>
    <col min="2818" max="2818" width="13.28515625" style="10" bestFit="1" customWidth="1"/>
    <col min="2819" max="3072" width="9.140625" style="10"/>
    <col min="3073" max="3073" width="10" style="10" bestFit="1" customWidth="1"/>
    <col min="3074" max="3074" width="13.28515625" style="10" bestFit="1" customWidth="1"/>
    <col min="3075" max="3328" width="9.140625" style="10"/>
    <col min="3329" max="3329" width="10" style="10" bestFit="1" customWidth="1"/>
    <col min="3330" max="3330" width="13.28515625" style="10" bestFit="1" customWidth="1"/>
    <col min="3331" max="3584" width="9.140625" style="10"/>
    <col min="3585" max="3585" width="10" style="10" bestFit="1" customWidth="1"/>
    <col min="3586" max="3586" width="13.28515625" style="10" bestFit="1" customWidth="1"/>
    <col min="3587" max="3840" width="9.140625" style="10"/>
    <col min="3841" max="3841" width="10" style="10" bestFit="1" customWidth="1"/>
    <col min="3842" max="3842" width="13.28515625" style="10" bestFit="1" customWidth="1"/>
    <col min="3843" max="4096" width="9.140625" style="10"/>
    <col min="4097" max="4097" width="10" style="10" bestFit="1" customWidth="1"/>
    <col min="4098" max="4098" width="13.28515625" style="10" bestFit="1" customWidth="1"/>
    <col min="4099" max="4352" width="9.140625" style="10"/>
    <col min="4353" max="4353" width="10" style="10" bestFit="1" customWidth="1"/>
    <col min="4354" max="4354" width="13.28515625" style="10" bestFit="1" customWidth="1"/>
    <col min="4355" max="4608" width="9.140625" style="10"/>
    <col min="4609" max="4609" width="10" style="10" bestFit="1" customWidth="1"/>
    <col min="4610" max="4610" width="13.28515625" style="10" bestFit="1" customWidth="1"/>
    <col min="4611" max="4864" width="9.140625" style="10"/>
    <col min="4865" max="4865" width="10" style="10" bestFit="1" customWidth="1"/>
    <col min="4866" max="4866" width="13.28515625" style="10" bestFit="1" customWidth="1"/>
    <col min="4867" max="5120" width="9.140625" style="10"/>
    <col min="5121" max="5121" width="10" style="10" bestFit="1" customWidth="1"/>
    <col min="5122" max="5122" width="13.28515625" style="10" bestFit="1" customWidth="1"/>
    <col min="5123" max="5376" width="9.140625" style="10"/>
    <col min="5377" max="5377" width="10" style="10" bestFit="1" customWidth="1"/>
    <col min="5378" max="5378" width="13.28515625" style="10" bestFit="1" customWidth="1"/>
    <col min="5379" max="5632" width="9.140625" style="10"/>
    <col min="5633" max="5633" width="10" style="10" bestFit="1" customWidth="1"/>
    <col min="5634" max="5634" width="13.28515625" style="10" bestFit="1" customWidth="1"/>
    <col min="5635" max="5888" width="9.140625" style="10"/>
    <col min="5889" max="5889" width="10" style="10" bestFit="1" customWidth="1"/>
    <col min="5890" max="5890" width="13.28515625" style="10" bestFit="1" customWidth="1"/>
    <col min="5891" max="6144" width="9.140625" style="10"/>
    <col min="6145" max="6145" width="10" style="10" bestFit="1" customWidth="1"/>
    <col min="6146" max="6146" width="13.28515625" style="10" bestFit="1" customWidth="1"/>
    <col min="6147" max="6400" width="9.140625" style="10"/>
    <col min="6401" max="6401" width="10" style="10" bestFit="1" customWidth="1"/>
    <col min="6402" max="6402" width="13.28515625" style="10" bestFit="1" customWidth="1"/>
    <col min="6403" max="6656" width="9.140625" style="10"/>
    <col min="6657" max="6657" width="10" style="10" bestFit="1" customWidth="1"/>
    <col min="6658" max="6658" width="13.28515625" style="10" bestFit="1" customWidth="1"/>
    <col min="6659" max="6912" width="9.140625" style="10"/>
    <col min="6913" max="6913" width="10" style="10" bestFit="1" customWidth="1"/>
    <col min="6914" max="6914" width="13.28515625" style="10" bestFit="1" customWidth="1"/>
    <col min="6915" max="7168" width="9.140625" style="10"/>
    <col min="7169" max="7169" width="10" style="10" bestFit="1" customWidth="1"/>
    <col min="7170" max="7170" width="13.28515625" style="10" bestFit="1" customWidth="1"/>
    <col min="7171" max="7424" width="9.140625" style="10"/>
    <col min="7425" max="7425" width="10" style="10" bestFit="1" customWidth="1"/>
    <col min="7426" max="7426" width="13.28515625" style="10" bestFit="1" customWidth="1"/>
    <col min="7427" max="7680" width="9.140625" style="10"/>
    <col min="7681" max="7681" width="10" style="10" bestFit="1" customWidth="1"/>
    <col min="7682" max="7682" width="13.28515625" style="10" bestFit="1" customWidth="1"/>
    <col min="7683" max="7936" width="9.140625" style="10"/>
    <col min="7937" max="7937" width="10" style="10" bestFit="1" customWidth="1"/>
    <col min="7938" max="7938" width="13.28515625" style="10" bestFit="1" customWidth="1"/>
    <col min="7939" max="8192" width="9.140625" style="10"/>
    <col min="8193" max="8193" width="10" style="10" bestFit="1" customWidth="1"/>
    <col min="8194" max="8194" width="13.28515625" style="10" bestFit="1" customWidth="1"/>
    <col min="8195" max="8448" width="9.140625" style="10"/>
    <col min="8449" max="8449" width="10" style="10" bestFit="1" customWidth="1"/>
    <col min="8450" max="8450" width="13.28515625" style="10" bestFit="1" customWidth="1"/>
    <col min="8451" max="8704" width="9.140625" style="10"/>
    <col min="8705" max="8705" width="10" style="10" bestFit="1" customWidth="1"/>
    <col min="8706" max="8706" width="13.28515625" style="10" bestFit="1" customWidth="1"/>
    <col min="8707" max="8960" width="9.140625" style="10"/>
    <col min="8961" max="8961" width="10" style="10" bestFit="1" customWidth="1"/>
    <col min="8962" max="8962" width="13.28515625" style="10" bestFit="1" customWidth="1"/>
    <col min="8963" max="9216" width="9.140625" style="10"/>
    <col min="9217" max="9217" width="10" style="10" bestFit="1" customWidth="1"/>
    <col min="9218" max="9218" width="13.28515625" style="10" bestFit="1" customWidth="1"/>
    <col min="9219" max="9472" width="9.140625" style="10"/>
    <col min="9473" max="9473" width="10" style="10" bestFit="1" customWidth="1"/>
    <col min="9474" max="9474" width="13.28515625" style="10" bestFit="1" customWidth="1"/>
    <col min="9475" max="9728" width="9.140625" style="10"/>
    <col min="9729" max="9729" width="10" style="10" bestFit="1" customWidth="1"/>
    <col min="9730" max="9730" width="13.28515625" style="10" bestFit="1" customWidth="1"/>
    <col min="9731" max="9984" width="9.140625" style="10"/>
    <col min="9985" max="9985" width="10" style="10" bestFit="1" customWidth="1"/>
    <col min="9986" max="9986" width="13.28515625" style="10" bestFit="1" customWidth="1"/>
    <col min="9987" max="10240" width="9.140625" style="10"/>
    <col min="10241" max="10241" width="10" style="10" bestFit="1" customWidth="1"/>
    <col min="10242" max="10242" width="13.28515625" style="10" bestFit="1" customWidth="1"/>
    <col min="10243" max="10496" width="9.140625" style="10"/>
    <col min="10497" max="10497" width="10" style="10" bestFit="1" customWidth="1"/>
    <col min="10498" max="10498" width="13.28515625" style="10" bestFit="1" customWidth="1"/>
    <col min="10499" max="10752" width="9.140625" style="10"/>
    <col min="10753" max="10753" width="10" style="10" bestFit="1" customWidth="1"/>
    <col min="10754" max="10754" width="13.28515625" style="10" bestFit="1" customWidth="1"/>
    <col min="10755" max="11008" width="9.140625" style="10"/>
    <col min="11009" max="11009" width="10" style="10" bestFit="1" customWidth="1"/>
    <col min="11010" max="11010" width="13.28515625" style="10" bestFit="1" customWidth="1"/>
    <col min="11011" max="11264" width="9.140625" style="10"/>
    <col min="11265" max="11265" width="10" style="10" bestFit="1" customWidth="1"/>
    <col min="11266" max="11266" width="13.28515625" style="10" bestFit="1" customWidth="1"/>
    <col min="11267" max="11520" width="9.140625" style="10"/>
    <col min="11521" max="11521" width="10" style="10" bestFit="1" customWidth="1"/>
    <col min="11522" max="11522" width="13.28515625" style="10" bestFit="1" customWidth="1"/>
    <col min="11523" max="11776" width="9.140625" style="10"/>
    <col min="11777" max="11777" width="10" style="10" bestFit="1" customWidth="1"/>
    <col min="11778" max="11778" width="13.28515625" style="10" bestFit="1" customWidth="1"/>
    <col min="11779" max="12032" width="9.140625" style="10"/>
    <col min="12033" max="12033" width="10" style="10" bestFit="1" customWidth="1"/>
    <col min="12034" max="12034" width="13.28515625" style="10" bestFit="1" customWidth="1"/>
    <col min="12035" max="12288" width="9.140625" style="10"/>
    <col min="12289" max="12289" width="10" style="10" bestFit="1" customWidth="1"/>
    <col min="12290" max="12290" width="13.28515625" style="10" bestFit="1" customWidth="1"/>
    <col min="12291" max="12544" width="9.140625" style="10"/>
    <col min="12545" max="12545" width="10" style="10" bestFit="1" customWidth="1"/>
    <col min="12546" max="12546" width="13.28515625" style="10" bestFit="1" customWidth="1"/>
    <col min="12547" max="12800" width="9.140625" style="10"/>
    <col min="12801" max="12801" width="10" style="10" bestFit="1" customWidth="1"/>
    <col min="12802" max="12802" width="13.28515625" style="10" bestFit="1" customWidth="1"/>
    <col min="12803" max="13056" width="9.140625" style="10"/>
    <col min="13057" max="13057" width="10" style="10" bestFit="1" customWidth="1"/>
    <col min="13058" max="13058" width="13.28515625" style="10" bestFit="1" customWidth="1"/>
    <col min="13059" max="13312" width="9.140625" style="10"/>
    <col min="13313" max="13313" width="10" style="10" bestFit="1" customWidth="1"/>
    <col min="13314" max="13314" width="13.28515625" style="10" bestFit="1" customWidth="1"/>
    <col min="13315" max="13568" width="9.140625" style="10"/>
    <col min="13569" max="13569" width="10" style="10" bestFit="1" customWidth="1"/>
    <col min="13570" max="13570" width="13.28515625" style="10" bestFit="1" customWidth="1"/>
    <col min="13571" max="13824" width="9.140625" style="10"/>
    <col min="13825" max="13825" width="10" style="10" bestFit="1" customWidth="1"/>
    <col min="13826" max="13826" width="13.28515625" style="10" bestFit="1" customWidth="1"/>
    <col min="13827" max="14080" width="9.140625" style="10"/>
    <col min="14081" max="14081" width="10" style="10" bestFit="1" customWidth="1"/>
    <col min="14082" max="14082" width="13.28515625" style="10" bestFit="1" customWidth="1"/>
    <col min="14083" max="14336" width="9.140625" style="10"/>
    <col min="14337" max="14337" width="10" style="10" bestFit="1" customWidth="1"/>
    <col min="14338" max="14338" width="13.28515625" style="10" bestFit="1" customWidth="1"/>
    <col min="14339" max="14592" width="9.140625" style="10"/>
    <col min="14593" max="14593" width="10" style="10" bestFit="1" customWidth="1"/>
    <col min="14594" max="14594" width="13.28515625" style="10" bestFit="1" customWidth="1"/>
    <col min="14595" max="14848" width="9.140625" style="10"/>
    <col min="14849" max="14849" width="10" style="10" bestFit="1" customWidth="1"/>
    <col min="14850" max="14850" width="13.28515625" style="10" bestFit="1" customWidth="1"/>
    <col min="14851" max="15104" width="9.140625" style="10"/>
    <col min="15105" max="15105" width="10" style="10" bestFit="1" customWidth="1"/>
    <col min="15106" max="15106" width="13.28515625" style="10" bestFit="1" customWidth="1"/>
    <col min="15107" max="15360" width="9.140625" style="10"/>
    <col min="15361" max="15361" width="10" style="10" bestFit="1" customWidth="1"/>
    <col min="15362" max="15362" width="13.28515625" style="10" bestFit="1" customWidth="1"/>
    <col min="15363" max="15616" width="9.140625" style="10"/>
    <col min="15617" max="15617" width="10" style="10" bestFit="1" customWidth="1"/>
    <col min="15618" max="15618" width="13.28515625" style="10" bestFit="1" customWidth="1"/>
    <col min="15619" max="15872" width="9.140625" style="10"/>
    <col min="15873" max="15873" width="10" style="10" bestFit="1" customWidth="1"/>
    <col min="15874" max="15874" width="13.28515625" style="10" bestFit="1" customWidth="1"/>
    <col min="15875" max="16128" width="9.140625" style="10"/>
    <col min="16129" max="16129" width="10" style="10" bestFit="1" customWidth="1"/>
    <col min="16130" max="16130" width="13.28515625" style="10" bestFit="1" customWidth="1"/>
    <col min="16131" max="16384" width="9.140625" style="10"/>
  </cols>
  <sheetData>
    <row r="2" spans="1:6" x14ac:dyDescent="0.2">
      <c r="A2" s="10" t="s">
        <v>19</v>
      </c>
      <c r="B2" s="12">
        <f>(SUM(Data!C8:N8)/(Data!B15*12))*100</f>
        <v>91.666666666666657</v>
      </c>
    </row>
    <row r="3" spans="1:6" x14ac:dyDescent="0.2">
      <c r="A3" s="34" t="s">
        <v>26</v>
      </c>
      <c r="B3" s="34"/>
      <c r="C3" s="34"/>
      <c r="D3" s="34"/>
      <c r="E3" s="34"/>
      <c r="F3" s="34"/>
    </row>
    <row r="4" spans="1:6" x14ac:dyDescent="0.2">
      <c r="A4" s="34"/>
      <c r="B4" s="34"/>
      <c r="C4" s="34"/>
      <c r="D4" s="34"/>
      <c r="E4" s="34"/>
      <c r="F4" s="34"/>
    </row>
  </sheetData>
  <mergeCells count="1">
    <mergeCell ref="A3:F4"/>
  </mergeCells>
  <pageMargins left="0.7" right="0.7" top="0.75" bottom="0.75" header="0.3" footer="0.3"/>
  <pageSetup paperSize="12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showGridLines="0" workbookViewId="0">
      <selection activeCell="G23" sqref="G23"/>
    </sheetView>
  </sheetViews>
  <sheetFormatPr baseColWidth="10" defaultColWidth="9.140625" defaultRowHeight="12" x14ac:dyDescent="0.2"/>
  <cols>
    <col min="1" max="3" width="9.140625" style="11"/>
    <col min="4" max="4" width="15.42578125" style="11" bestFit="1" customWidth="1"/>
    <col min="5" max="16384" width="9.140625" style="11"/>
  </cols>
  <sheetData>
    <row r="1" spans="1:6" x14ac:dyDescent="0.2">
      <c r="A1" s="15" t="s">
        <v>20</v>
      </c>
      <c r="B1" s="15" t="s">
        <v>21</v>
      </c>
      <c r="C1" s="15" t="s">
        <v>22</v>
      </c>
      <c r="D1" s="15" t="s">
        <v>23</v>
      </c>
      <c r="E1" s="15" t="s">
        <v>24</v>
      </c>
      <c r="F1" s="15"/>
    </row>
    <row r="2" spans="1:6" x14ac:dyDescent="0.2">
      <c r="A2" s="15">
        <v>25</v>
      </c>
      <c r="B2" s="15">
        <v>180</v>
      </c>
      <c r="C2" s="15">
        <v>180</v>
      </c>
      <c r="D2" s="15"/>
      <c r="E2" s="15">
        <v>180</v>
      </c>
      <c r="F2" s="15" t="s">
        <v>25</v>
      </c>
    </row>
    <row r="3" spans="1:6" x14ac:dyDescent="0.2">
      <c r="A3" s="15">
        <v>75</v>
      </c>
      <c r="B3" s="15">
        <f>$B$2/100*A2</f>
        <v>45</v>
      </c>
      <c r="C3" s="15">
        <v>9</v>
      </c>
      <c r="D3" s="16">
        <v>0</v>
      </c>
      <c r="E3" s="15">
        <f>((B2/100)*F3)-1</f>
        <v>164</v>
      </c>
      <c r="F3" s="15">
        <f>IF('meeting chart'!B2&gt;100,100,'meeting chart'!B2)</f>
        <v>91.666666666666657</v>
      </c>
    </row>
    <row r="4" spans="1:6" x14ac:dyDescent="0.2">
      <c r="A4" s="10"/>
      <c r="B4" s="15">
        <f>$B$2/100*(A3-A2)</f>
        <v>90</v>
      </c>
      <c r="C4" s="15">
        <v>18</v>
      </c>
      <c r="D4" s="16">
        <v>0.1</v>
      </c>
      <c r="E4" s="15">
        <v>1</v>
      </c>
      <c r="F4" s="15"/>
    </row>
    <row r="5" spans="1:6" x14ac:dyDescent="0.2">
      <c r="A5" s="10"/>
      <c r="B5" s="15">
        <f>B2*2-SUM(B2:B4)</f>
        <v>45</v>
      </c>
      <c r="C5" s="15">
        <v>18</v>
      </c>
      <c r="D5" s="16">
        <v>0.2</v>
      </c>
      <c r="E5" s="15">
        <f>360-SUM(E2:E4)</f>
        <v>15</v>
      </c>
      <c r="F5" s="15"/>
    </row>
    <row r="6" spans="1:6" x14ac:dyDescent="0.2">
      <c r="A6" s="10"/>
      <c r="B6" s="15"/>
      <c r="C6" s="15">
        <v>18</v>
      </c>
      <c r="D6" s="16">
        <v>0.3</v>
      </c>
      <c r="E6" s="15"/>
      <c r="F6" s="15"/>
    </row>
    <row r="7" spans="1:6" x14ac:dyDescent="0.2">
      <c r="A7" s="10"/>
      <c r="B7" s="15"/>
      <c r="C7" s="15">
        <v>18</v>
      </c>
      <c r="D7" s="16">
        <v>0.4</v>
      </c>
      <c r="E7" s="15"/>
      <c r="F7" s="15"/>
    </row>
    <row r="8" spans="1:6" x14ac:dyDescent="0.2">
      <c r="A8" s="10"/>
      <c r="B8" s="15"/>
      <c r="C8" s="15">
        <v>18</v>
      </c>
      <c r="D8" s="16">
        <v>0.5</v>
      </c>
      <c r="E8" s="15"/>
      <c r="F8" s="15"/>
    </row>
    <row r="9" spans="1:6" x14ac:dyDescent="0.2">
      <c r="A9" s="10"/>
      <c r="B9" s="15"/>
      <c r="C9" s="15">
        <v>18</v>
      </c>
      <c r="D9" s="16">
        <v>0.6</v>
      </c>
      <c r="E9" s="15"/>
      <c r="F9" s="15"/>
    </row>
    <row r="10" spans="1:6" x14ac:dyDescent="0.2">
      <c r="A10" s="10"/>
      <c r="B10" s="15"/>
      <c r="C10" s="15">
        <v>18</v>
      </c>
      <c r="D10" s="16">
        <v>0.7</v>
      </c>
      <c r="E10" s="15"/>
      <c r="F10" s="15"/>
    </row>
    <row r="11" spans="1:6" x14ac:dyDescent="0.2">
      <c r="A11" s="10"/>
      <c r="B11" s="15"/>
      <c r="C11" s="15">
        <v>18</v>
      </c>
      <c r="D11" s="16">
        <v>0.8</v>
      </c>
      <c r="E11" s="15"/>
      <c r="F11" s="15"/>
    </row>
    <row r="12" spans="1:6" x14ac:dyDescent="0.2">
      <c r="A12" s="10"/>
      <c r="B12" s="15"/>
      <c r="C12" s="15">
        <v>18</v>
      </c>
      <c r="D12" s="16">
        <v>0.9</v>
      </c>
      <c r="E12" s="15"/>
      <c r="F12" s="15"/>
    </row>
    <row r="13" spans="1:6" x14ac:dyDescent="0.2">
      <c r="A13" s="10"/>
      <c r="B13" s="15"/>
      <c r="C13" s="15">
        <v>9</v>
      </c>
      <c r="D13" s="16">
        <v>1</v>
      </c>
      <c r="E13" s="15"/>
      <c r="F13" s="15"/>
    </row>
    <row r="14" spans="1:6" x14ac:dyDescent="0.2">
      <c r="A14" s="10"/>
      <c r="B14" s="15"/>
      <c r="C14" s="15"/>
      <c r="D14" s="15"/>
      <c r="E14" s="15"/>
      <c r="F14" s="15"/>
    </row>
  </sheetData>
  <pageMargins left="0.7" right="0.7" top="0.75" bottom="0.75" header="0.3" footer="0.3"/>
  <pageSetup paperSize="12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showGridLines="0" workbookViewId="0">
      <selection activeCell="B2" sqref="B2"/>
    </sheetView>
  </sheetViews>
  <sheetFormatPr baseColWidth="10" defaultColWidth="9.140625" defaultRowHeight="12" x14ac:dyDescent="0.2"/>
  <cols>
    <col min="1" max="1" width="10" style="10" bestFit="1" customWidth="1"/>
    <col min="2" max="2" width="13.28515625" style="10" bestFit="1" customWidth="1"/>
    <col min="3" max="16384" width="9.140625" style="10"/>
  </cols>
  <sheetData>
    <row r="1" spans="1:2" x14ac:dyDescent="0.2">
      <c r="A1" s="10" t="s">
        <v>19</v>
      </c>
      <c r="B1" s="13" t="e">
        <f>SUM(Data!C9:N9)/(Data!B16*12)*100</f>
        <v>#DIV/0!</v>
      </c>
    </row>
  </sheetData>
  <pageMargins left="0.7" right="0.7" top="0.75" bottom="0.75" header="0.3" footer="0.3"/>
  <pageSetup paperSize="12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showGridLines="0" tabSelected="1" workbookViewId="0">
      <selection activeCell="L20" sqref="L20"/>
    </sheetView>
  </sheetViews>
  <sheetFormatPr baseColWidth="10" defaultColWidth="9.140625" defaultRowHeight="12" x14ac:dyDescent="0.2"/>
  <cols>
    <col min="1" max="16384" width="9.140625" style="10"/>
  </cols>
  <sheetData>
    <row r="1" spans="1:6" x14ac:dyDescent="0.2">
      <c r="A1" s="10" t="s">
        <v>20</v>
      </c>
      <c r="B1" s="10" t="s">
        <v>21</v>
      </c>
      <c r="C1" s="10" t="s">
        <v>22</v>
      </c>
      <c r="D1" s="10" t="s">
        <v>23</v>
      </c>
      <c r="E1" s="10" t="s">
        <v>24</v>
      </c>
    </row>
    <row r="2" spans="1:6" x14ac:dyDescent="0.2">
      <c r="A2" s="10">
        <v>25</v>
      </c>
      <c r="B2" s="10">
        <v>180</v>
      </c>
      <c r="C2" s="10">
        <v>180</v>
      </c>
      <c r="D2" s="10" t="e">
        <f>'audit chart'!B1&amp;" "&amp;'audit chart'!#REF!</f>
        <v>#DIV/0!</v>
      </c>
      <c r="E2" s="10">
        <v>180</v>
      </c>
      <c r="F2" s="10" t="s">
        <v>25</v>
      </c>
    </row>
    <row r="3" spans="1:6" x14ac:dyDescent="0.2">
      <c r="A3" s="10">
        <v>75</v>
      </c>
      <c r="B3" s="10">
        <f>$B$2/100*A2</f>
        <v>45</v>
      </c>
      <c r="C3" s="10">
        <v>9</v>
      </c>
      <c r="D3" s="14">
        <v>0</v>
      </c>
      <c r="E3" s="10" t="e">
        <f>((B2/100)*F3)-1</f>
        <v>#DIV/0!</v>
      </c>
      <c r="F3" s="10" t="e">
        <f>IF('audit chart'!B1&gt;100,100%,'audit chart'!B1)</f>
        <v>#DIV/0!</v>
      </c>
    </row>
    <row r="4" spans="1:6" x14ac:dyDescent="0.2">
      <c r="B4" s="10">
        <f>$B$2/100*(A3-A2)</f>
        <v>90</v>
      </c>
      <c r="C4" s="10">
        <v>18</v>
      </c>
      <c r="D4" s="14">
        <v>0.1</v>
      </c>
      <c r="E4" s="10">
        <v>1</v>
      </c>
    </row>
    <row r="5" spans="1:6" x14ac:dyDescent="0.2">
      <c r="B5" s="10">
        <f>B2*2-SUM(B2:B4)</f>
        <v>45</v>
      </c>
      <c r="C5" s="10">
        <v>18</v>
      </c>
      <c r="D5" s="14">
        <v>0.2</v>
      </c>
      <c r="E5" s="10" t="e">
        <f>360-SUM(E2:E4)</f>
        <v>#DIV/0!</v>
      </c>
    </row>
    <row r="6" spans="1:6" x14ac:dyDescent="0.2">
      <c r="C6" s="10">
        <v>18</v>
      </c>
      <c r="D6" s="14">
        <v>0.3</v>
      </c>
    </row>
    <row r="7" spans="1:6" x14ac:dyDescent="0.2">
      <c r="C7" s="10">
        <v>18</v>
      </c>
      <c r="D7" s="14">
        <v>0.4</v>
      </c>
    </row>
    <row r="8" spans="1:6" x14ac:dyDescent="0.2">
      <c r="C8" s="10">
        <v>18</v>
      </c>
      <c r="D8" s="14">
        <v>0.5</v>
      </c>
    </row>
    <row r="9" spans="1:6" x14ac:dyDescent="0.2">
      <c r="C9" s="10">
        <v>18</v>
      </c>
      <c r="D9" s="14">
        <v>0.6</v>
      </c>
    </row>
    <row r="10" spans="1:6" x14ac:dyDescent="0.2">
      <c r="C10" s="10">
        <v>18</v>
      </c>
      <c r="D10" s="14">
        <v>0.7</v>
      </c>
    </row>
    <row r="11" spans="1:6" x14ac:dyDescent="0.2">
      <c r="C11" s="10">
        <v>18</v>
      </c>
      <c r="D11" s="14">
        <v>0.8</v>
      </c>
    </row>
    <row r="12" spans="1:6" x14ac:dyDescent="0.2">
      <c r="C12" s="10">
        <v>18</v>
      </c>
      <c r="D12" s="14">
        <v>0.9</v>
      </c>
    </row>
    <row r="13" spans="1:6" x14ac:dyDescent="0.2">
      <c r="C13" s="10">
        <v>9</v>
      </c>
      <c r="D13" s="14">
        <v>1</v>
      </c>
    </row>
  </sheetData>
  <pageMargins left="0.7" right="0.7" top="0.75" bottom="0.75" header="0.3" footer="0.3"/>
  <pageSetup paperSize="1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Data</vt:lpstr>
      <vt:lpstr>Dashboard</vt:lpstr>
      <vt:lpstr>Data analysis</vt:lpstr>
      <vt:lpstr>meeting chart</vt:lpstr>
      <vt:lpstr>meeting data</vt:lpstr>
      <vt:lpstr>audit chart</vt:lpstr>
      <vt:lpstr>audit data</vt:lpstr>
      <vt:lpstr>'audit chart'!Área_de_impresión</vt:lpstr>
      <vt:lpstr>Dashboard!Área_de_impresión</vt:lpstr>
      <vt:lpstr>'meeting chart'!Área_de_impresión</vt:lpstr>
    </vt:vector>
  </TitlesOfParts>
  <Manager/>
  <Company>Wilbo INC SAS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AEPG</dc:creator>
  <cp:keywords/>
  <dc:description/>
  <cp:lastModifiedBy>Rankorner Rankorner</cp:lastModifiedBy>
  <cp:lastPrinted>2021-03-01T19:05:57Z</cp:lastPrinted>
  <dcterms:created xsi:type="dcterms:W3CDTF">2021-02-28T06:50:02Z</dcterms:created>
  <dcterms:modified xsi:type="dcterms:W3CDTF">2025-09-24T18:06:25Z</dcterms:modified>
  <cp:category/>
</cp:coreProperties>
</file>